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SARS-CoV-2/UMGC Raw Data/"/>
    </mc:Choice>
  </mc:AlternateContent>
  <xr:revisionPtr revIDLastSave="0" documentId="8_{B000C081-84FD-4859-A7FF-6D33D3356D96}" xr6:coauthVersionLast="46" xr6:coauthVersionMax="46" xr10:uidLastSave="{00000000-0000-0000-0000-000000000000}"/>
  <bookViews>
    <workbookView xWindow="-110" yWindow="-110" windowWidth="19420" windowHeight="10420" firstSheet="2" activeTab="6" xr2:uid="{06B515F7-E87C-2243-9948-31443E7670DF}"/>
  </bookViews>
  <sheets>
    <sheet name="Results" sheetId="4" r:id="rId1"/>
    <sheet name="L452R data 07212021" sheetId="11" r:id="rId2"/>
    <sheet name="L452R data" sheetId="9" r:id="rId3"/>
    <sheet name="Variant ddPCR data" sheetId="8" r:id="rId4"/>
    <sheet name="N1 N2 ddPCR data" sheetId="3" r:id="rId5"/>
    <sheet name="Layout Variant assays" sheetId="1" r:id="rId6"/>
    <sheet name="Layout N1 N2" sheetId="5" r:id="rId7"/>
    <sheet name="Layout L452R T205I" sheetId="10" r:id="rId8"/>
    <sheet name="Figures" sheetId="7" r:id="rId9"/>
  </sheets>
  <definedNames>
    <definedName name="_xlnm._FilterDatabase" localSheetId="4" hidden="1">'N1 N2 ddPCR data'!$A$1:$BI$1</definedName>
    <definedName name="_xlnm._FilterDatabase" localSheetId="0" hidden="1">Results!$B$2:$J$2</definedName>
    <definedName name="_xlnm._FilterDatabase" localSheetId="3" hidden="1">'Variant ddPCR data'!$A$1:$BQ$1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" i="11" l="1"/>
  <c r="F3" i="11"/>
  <c r="E4" i="11"/>
  <c r="F4" i="11"/>
  <c r="E5" i="11"/>
  <c r="F5" i="11"/>
  <c r="E6" i="11"/>
  <c r="F6" i="11"/>
  <c r="E7" i="11"/>
  <c r="F7" i="11"/>
  <c r="E8" i="11"/>
  <c r="F8" i="11"/>
  <c r="E9" i="11"/>
  <c r="F9" i="11"/>
  <c r="E10" i="11"/>
  <c r="F10" i="11"/>
  <c r="E11" i="11"/>
  <c r="F11" i="11"/>
  <c r="E12" i="11"/>
  <c r="F12" i="11"/>
  <c r="E13" i="11"/>
  <c r="F13" i="11"/>
  <c r="E14" i="11"/>
  <c r="F14" i="11"/>
  <c r="E15" i="11"/>
  <c r="F15" i="11"/>
  <c r="F2" i="11"/>
  <c r="E2" i="11"/>
  <c r="J225" i="4" l="1"/>
  <c r="I225" i="4"/>
  <c r="J211" i="4"/>
  <c r="I211" i="4"/>
  <c r="J197" i="4"/>
  <c r="I197" i="4"/>
  <c r="J183" i="4"/>
  <c r="I183" i="4"/>
  <c r="J169" i="4"/>
  <c r="I169" i="4"/>
  <c r="J155" i="4"/>
  <c r="I155" i="4"/>
  <c r="J141" i="4"/>
  <c r="I141" i="4"/>
  <c r="J127" i="4"/>
  <c r="I127" i="4"/>
  <c r="J113" i="4"/>
  <c r="I113" i="4"/>
  <c r="J99" i="4"/>
  <c r="I99" i="4"/>
  <c r="J85" i="4"/>
  <c r="I85" i="4"/>
  <c r="J71" i="4"/>
  <c r="I71" i="4"/>
  <c r="J29" i="4"/>
  <c r="I29" i="4"/>
  <c r="J15" i="4"/>
  <c r="I15" i="4"/>
  <c r="J57" i="4"/>
  <c r="I57" i="4"/>
  <c r="J43" i="4"/>
  <c r="I43" i="4"/>
  <c r="D23" i="10"/>
  <c r="D22" i="10"/>
  <c r="D21" i="10"/>
  <c r="D20" i="10"/>
  <c r="D19" i="10"/>
  <c r="D25" i="10" s="1"/>
  <c r="E25" i="10" s="1"/>
  <c r="E3" i="9" l="1"/>
  <c r="F3" i="9"/>
  <c r="E4" i="9"/>
  <c r="F4" i="9"/>
  <c r="E5" i="9"/>
  <c r="F5" i="9"/>
  <c r="E6" i="9"/>
  <c r="F6" i="9"/>
  <c r="E7" i="9"/>
  <c r="F7" i="9"/>
  <c r="E8" i="9"/>
  <c r="F8" i="9"/>
  <c r="E9" i="9"/>
  <c r="F9" i="9"/>
  <c r="E10" i="9"/>
  <c r="F10" i="9"/>
  <c r="E11" i="9"/>
  <c r="F11" i="9"/>
  <c r="E12" i="9"/>
  <c r="F12" i="9"/>
  <c r="E13" i="9"/>
  <c r="F13" i="9"/>
  <c r="E14" i="9"/>
  <c r="F14" i="9"/>
  <c r="E15" i="9"/>
  <c r="F15" i="9"/>
  <c r="E16" i="9"/>
  <c r="F16" i="9"/>
  <c r="E17" i="9"/>
  <c r="F17" i="9"/>
  <c r="E18" i="9"/>
  <c r="F18" i="9"/>
  <c r="E19" i="9"/>
  <c r="F19" i="9"/>
  <c r="F2" i="9"/>
  <c r="E2" i="9"/>
  <c r="E3" i="8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E42" i="8"/>
  <c r="F42" i="8"/>
  <c r="E43" i="8"/>
  <c r="F43" i="8"/>
  <c r="E44" i="8"/>
  <c r="F44" i="8"/>
  <c r="E45" i="8"/>
  <c r="F45" i="8"/>
  <c r="E46" i="8"/>
  <c r="F46" i="8"/>
  <c r="E47" i="8"/>
  <c r="F47" i="8"/>
  <c r="E48" i="8"/>
  <c r="F48" i="8"/>
  <c r="E49" i="8"/>
  <c r="F49" i="8"/>
  <c r="E50" i="8"/>
  <c r="F50" i="8"/>
  <c r="E51" i="8"/>
  <c r="F51" i="8"/>
  <c r="E52" i="8"/>
  <c r="F52" i="8"/>
  <c r="E53" i="8"/>
  <c r="F53" i="8"/>
  <c r="E54" i="8"/>
  <c r="F54" i="8"/>
  <c r="E55" i="8"/>
  <c r="F55" i="8"/>
  <c r="E56" i="8"/>
  <c r="F56" i="8"/>
  <c r="E57" i="8"/>
  <c r="F57" i="8"/>
  <c r="E58" i="8"/>
  <c r="F58" i="8"/>
  <c r="E59" i="8"/>
  <c r="F59" i="8"/>
  <c r="E60" i="8"/>
  <c r="F60" i="8"/>
  <c r="E61" i="8"/>
  <c r="F61" i="8"/>
  <c r="E62" i="8"/>
  <c r="F62" i="8"/>
  <c r="E63" i="8"/>
  <c r="F63" i="8"/>
  <c r="E64" i="8"/>
  <c r="F64" i="8"/>
  <c r="E65" i="8"/>
  <c r="F65" i="8"/>
  <c r="E66" i="8"/>
  <c r="F66" i="8"/>
  <c r="E67" i="8"/>
  <c r="F67" i="8"/>
  <c r="E68" i="8"/>
  <c r="F68" i="8"/>
  <c r="E69" i="8"/>
  <c r="F69" i="8"/>
  <c r="E70" i="8"/>
  <c r="F70" i="8"/>
  <c r="E71" i="8"/>
  <c r="F71" i="8"/>
  <c r="E72" i="8"/>
  <c r="F72" i="8"/>
  <c r="E73" i="8"/>
  <c r="F73" i="8"/>
  <c r="E74" i="8"/>
  <c r="F74" i="8"/>
  <c r="E75" i="8"/>
  <c r="F75" i="8"/>
  <c r="E76" i="8"/>
  <c r="F76" i="8"/>
  <c r="E77" i="8"/>
  <c r="F77" i="8"/>
  <c r="E78" i="8"/>
  <c r="F78" i="8"/>
  <c r="E79" i="8"/>
  <c r="F79" i="8"/>
  <c r="E80" i="8"/>
  <c r="F80" i="8"/>
  <c r="E81" i="8"/>
  <c r="F81" i="8"/>
  <c r="E82" i="8"/>
  <c r="F82" i="8"/>
  <c r="E83" i="8"/>
  <c r="F83" i="8"/>
  <c r="E84" i="8"/>
  <c r="F84" i="8"/>
  <c r="E85" i="8"/>
  <c r="F85" i="8"/>
  <c r="E86" i="8"/>
  <c r="F86" i="8"/>
  <c r="E87" i="8"/>
  <c r="F87" i="8"/>
  <c r="E88" i="8"/>
  <c r="F88" i="8"/>
  <c r="E89" i="8"/>
  <c r="F89" i="8"/>
  <c r="E90" i="8"/>
  <c r="F90" i="8"/>
  <c r="E91" i="8"/>
  <c r="F91" i="8"/>
  <c r="E92" i="8"/>
  <c r="F92" i="8"/>
  <c r="E93" i="8"/>
  <c r="F93" i="8"/>
  <c r="E94" i="8"/>
  <c r="F94" i="8"/>
  <c r="E95" i="8"/>
  <c r="F95" i="8"/>
  <c r="E96" i="8"/>
  <c r="F96" i="8"/>
  <c r="E97" i="8"/>
  <c r="F97" i="8"/>
  <c r="E98" i="8"/>
  <c r="F98" i="8"/>
  <c r="E99" i="8"/>
  <c r="F99" i="8"/>
  <c r="E100" i="8"/>
  <c r="F100" i="8"/>
  <c r="E101" i="8"/>
  <c r="F101" i="8"/>
  <c r="E102" i="8"/>
  <c r="F102" i="8"/>
  <c r="E103" i="8"/>
  <c r="F103" i="8"/>
  <c r="E104" i="8"/>
  <c r="F104" i="8"/>
  <c r="E105" i="8"/>
  <c r="F105" i="8"/>
  <c r="E106" i="8"/>
  <c r="F106" i="8"/>
  <c r="E107" i="8"/>
  <c r="F107" i="8"/>
  <c r="E108" i="8"/>
  <c r="F108" i="8"/>
  <c r="E109" i="8"/>
  <c r="F109" i="8"/>
  <c r="E110" i="8"/>
  <c r="F110" i="8"/>
  <c r="E111" i="8"/>
  <c r="F111" i="8"/>
  <c r="E112" i="8"/>
  <c r="F112" i="8"/>
  <c r="E113" i="8"/>
  <c r="F113" i="8"/>
  <c r="E114" i="8"/>
  <c r="F114" i="8"/>
  <c r="E115" i="8"/>
  <c r="F115" i="8"/>
  <c r="E116" i="8"/>
  <c r="F116" i="8"/>
  <c r="E117" i="8"/>
  <c r="F117" i="8"/>
  <c r="E118" i="8"/>
  <c r="F118" i="8"/>
  <c r="E119" i="8"/>
  <c r="F119" i="8"/>
  <c r="E120" i="8"/>
  <c r="F120" i="8"/>
  <c r="E121" i="8"/>
  <c r="F121" i="8"/>
  <c r="E122" i="8"/>
  <c r="F122" i="8"/>
  <c r="E123" i="8"/>
  <c r="F123" i="8"/>
  <c r="E124" i="8"/>
  <c r="F124" i="8"/>
  <c r="E125" i="8"/>
  <c r="F125" i="8"/>
  <c r="E126" i="8"/>
  <c r="F126" i="8"/>
  <c r="E127" i="8"/>
  <c r="F127" i="8"/>
  <c r="E128" i="8"/>
  <c r="F128" i="8"/>
  <c r="E129" i="8"/>
  <c r="F129" i="8"/>
  <c r="E130" i="8"/>
  <c r="F130" i="8"/>
  <c r="E131" i="8"/>
  <c r="F131" i="8"/>
  <c r="E132" i="8"/>
  <c r="F132" i="8"/>
  <c r="E133" i="8"/>
  <c r="F133" i="8"/>
  <c r="E134" i="8"/>
  <c r="F134" i="8"/>
  <c r="E135" i="8"/>
  <c r="F135" i="8"/>
  <c r="E136" i="8"/>
  <c r="F136" i="8"/>
  <c r="E137" i="8"/>
  <c r="F137" i="8"/>
  <c r="E138" i="8"/>
  <c r="F138" i="8"/>
  <c r="E139" i="8"/>
  <c r="F139" i="8"/>
  <c r="E140" i="8"/>
  <c r="F140" i="8"/>
  <c r="E141" i="8"/>
  <c r="F141" i="8"/>
  <c r="E142" i="8"/>
  <c r="F142" i="8"/>
  <c r="E143" i="8"/>
  <c r="F143" i="8"/>
  <c r="E144" i="8"/>
  <c r="F144" i="8"/>
  <c r="E145" i="8"/>
  <c r="F145" i="8"/>
  <c r="E146" i="8"/>
  <c r="F146" i="8"/>
  <c r="E147" i="8"/>
  <c r="F147" i="8"/>
  <c r="E148" i="8"/>
  <c r="F148" i="8"/>
  <c r="E149" i="8"/>
  <c r="F149" i="8"/>
  <c r="E150" i="8"/>
  <c r="F150" i="8"/>
  <c r="E151" i="8"/>
  <c r="F151" i="8"/>
  <c r="F2" i="8"/>
  <c r="E2" i="8"/>
  <c r="E3" i="3"/>
  <c r="F3" i="3"/>
  <c r="E5" i="3"/>
  <c r="F5" i="3"/>
  <c r="E9" i="3"/>
  <c r="F9" i="3"/>
  <c r="E11" i="3"/>
  <c r="F11" i="3"/>
  <c r="E19" i="3"/>
  <c r="F19" i="3"/>
  <c r="E21" i="3"/>
  <c r="F21" i="3"/>
  <c r="E23" i="3"/>
  <c r="F23" i="3"/>
  <c r="E31" i="3"/>
  <c r="F31" i="3"/>
  <c r="E25" i="3"/>
  <c r="F25" i="3"/>
  <c r="E27" i="3"/>
  <c r="F27" i="3"/>
  <c r="E29" i="3"/>
  <c r="F29" i="3"/>
  <c r="E13" i="3"/>
  <c r="F13" i="3"/>
  <c r="E15" i="3"/>
  <c r="F15" i="3"/>
  <c r="E17" i="3"/>
  <c r="F17" i="3"/>
  <c r="E33" i="3"/>
  <c r="F33" i="3"/>
  <c r="E6" i="3"/>
  <c r="F6" i="3"/>
  <c r="E2" i="3"/>
  <c r="F2" i="3"/>
  <c r="E4" i="3"/>
  <c r="F4" i="3"/>
  <c r="E8" i="3"/>
  <c r="F8" i="3"/>
  <c r="E10" i="3"/>
  <c r="F10" i="3"/>
  <c r="E18" i="3"/>
  <c r="F18" i="3"/>
  <c r="E20" i="3"/>
  <c r="F20" i="3"/>
  <c r="E22" i="3"/>
  <c r="F22" i="3"/>
  <c r="E30" i="3"/>
  <c r="F30" i="3"/>
  <c r="E24" i="3"/>
  <c r="F24" i="3"/>
  <c r="E26" i="3"/>
  <c r="F26" i="3"/>
  <c r="E28" i="3"/>
  <c r="F28" i="3"/>
  <c r="E12" i="3"/>
  <c r="F12" i="3"/>
  <c r="E14" i="3"/>
  <c r="F14" i="3"/>
  <c r="E16" i="3"/>
  <c r="F16" i="3"/>
  <c r="E32" i="3"/>
  <c r="F32" i="3"/>
  <c r="F7" i="3"/>
  <c r="E7" i="3"/>
  <c r="L20" i="1" l="1"/>
  <c r="L21" i="1"/>
  <c r="L22" i="1"/>
  <c r="L23" i="1"/>
  <c r="L25" i="1"/>
  <c r="M25" i="1" s="1"/>
  <c r="L19" i="1"/>
  <c r="J223" i="4" l="1"/>
  <c r="I223" i="4"/>
  <c r="J221" i="4"/>
  <c r="I221" i="4"/>
  <c r="J219" i="4"/>
  <c r="I219" i="4"/>
  <c r="J217" i="4"/>
  <c r="I217" i="4"/>
  <c r="J215" i="4"/>
  <c r="I215" i="4"/>
  <c r="J209" i="4"/>
  <c r="I209" i="4"/>
  <c r="J207" i="4"/>
  <c r="I207" i="4"/>
  <c r="J205" i="4"/>
  <c r="I205" i="4"/>
  <c r="J203" i="4"/>
  <c r="I203" i="4"/>
  <c r="J201" i="4"/>
  <c r="I201" i="4"/>
  <c r="J195" i="4"/>
  <c r="I195" i="4"/>
  <c r="J193" i="4"/>
  <c r="I193" i="4"/>
  <c r="J191" i="4"/>
  <c r="I191" i="4"/>
  <c r="J189" i="4"/>
  <c r="I189" i="4"/>
  <c r="J187" i="4"/>
  <c r="I187" i="4"/>
  <c r="J181" i="4"/>
  <c r="I181" i="4"/>
  <c r="J179" i="4"/>
  <c r="I179" i="4"/>
  <c r="J177" i="4"/>
  <c r="I177" i="4"/>
  <c r="J175" i="4"/>
  <c r="I175" i="4"/>
  <c r="J173" i="4"/>
  <c r="I173" i="4"/>
  <c r="J167" i="4"/>
  <c r="I167" i="4"/>
  <c r="J165" i="4"/>
  <c r="I165" i="4"/>
  <c r="J163" i="4"/>
  <c r="I163" i="4"/>
  <c r="J161" i="4"/>
  <c r="I161" i="4"/>
  <c r="J159" i="4"/>
  <c r="I159" i="4"/>
  <c r="J153" i="4"/>
  <c r="I153" i="4"/>
  <c r="J151" i="4"/>
  <c r="I151" i="4"/>
  <c r="J149" i="4"/>
  <c r="I149" i="4"/>
  <c r="J147" i="4"/>
  <c r="I147" i="4"/>
  <c r="J145" i="4"/>
  <c r="I145" i="4"/>
  <c r="J139" i="4"/>
  <c r="I139" i="4"/>
  <c r="J137" i="4"/>
  <c r="I137" i="4"/>
  <c r="J135" i="4"/>
  <c r="I135" i="4"/>
  <c r="J133" i="4"/>
  <c r="I133" i="4"/>
  <c r="J131" i="4"/>
  <c r="I131" i="4"/>
  <c r="J125" i="4"/>
  <c r="I125" i="4"/>
  <c r="J123" i="4"/>
  <c r="I123" i="4"/>
  <c r="J121" i="4"/>
  <c r="I121" i="4"/>
  <c r="J119" i="4"/>
  <c r="I119" i="4"/>
  <c r="J117" i="4"/>
  <c r="I117" i="4"/>
  <c r="J111" i="4"/>
  <c r="I111" i="4"/>
  <c r="J109" i="4"/>
  <c r="I109" i="4"/>
  <c r="J107" i="4"/>
  <c r="I107" i="4"/>
  <c r="J105" i="4"/>
  <c r="I105" i="4"/>
  <c r="J103" i="4"/>
  <c r="I103" i="4"/>
  <c r="J97" i="4"/>
  <c r="I97" i="4"/>
  <c r="J95" i="4"/>
  <c r="I95" i="4"/>
  <c r="J93" i="4"/>
  <c r="I93" i="4"/>
  <c r="J91" i="4"/>
  <c r="I91" i="4"/>
  <c r="J89" i="4"/>
  <c r="I89" i="4"/>
  <c r="J83" i="4"/>
  <c r="I83" i="4"/>
  <c r="J81" i="4"/>
  <c r="I81" i="4"/>
  <c r="J79" i="4"/>
  <c r="I79" i="4"/>
  <c r="J77" i="4"/>
  <c r="I77" i="4"/>
  <c r="J75" i="4"/>
  <c r="I75" i="4"/>
  <c r="J69" i="4"/>
  <c r="I69" i="4"/>
  <c r="J67" i="4"/>
  <c r="I67" i="4"/>
  <c r="J65" i="4"/>
  <c r="I65" i="4"/>
  <c r="J63" i="4"/>
  <c r="I63" i="4"/>
  <c r="J61" i="4"/>
  <c r="I61" i="4"/>
  <c r="J55" i="4"/>
  <c r="I55" i="4"/>
  <c r="J53" i="4"/>
  <c r="I53" i="4"/>
  <c r="J51" i="4"/>
  <c r="I51" i="4"/>
  <c r="J49" i="4"/>
  <c r="I49" i="4"/>
  <c r="J47" i="4"/>
  <c r="I47" i="4"/>
  <c r="J41" i="4"/>
  <c r="I41" i="4"/>
  <c r="J39" i="4"/>
  <c r="I39" i="4"/>
  <c r="J37" i="4"/>
  <c r="I37" i="4"/>
  <c r="J35" i="4"/>
  <c r="I35" i="4"/>
  <c r="J33" i="4"/>
  <c r="I33" i="4"/>
  <c r="J27" i="4"/>
  <c r="I27" i="4"/>
  <c r="J25" i="4"/>
  <c r="I25" i="4"/>
  <c r="J23" i="4"/>
  <c r="I23" i="4"/>
  <c r="J21" i="4"/>
  <c r="I21" i="4"/>
  <c r="J19" i="4"/>
  <c r="I19" i="4"/>
  <c r="J11" i="4"/>
  <c r="I11" i="4"/>
  <c r="D35" i="5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J13" i="4"/>
  <c r="I13" i="4"/>
  <c r="J7" i="4"/>
  <c r="I7" i="4"/>
  <c r="J5" i="4"/>
  <c r="I5" i="4"/>
  <c r="D23" i="1" l="1"/>
  <c r="D22" i="1"/>
  <c r="D21" i="1"/>
  <c r="D20" i="1"/>
  <c r="D19" i="1"/>
  <c r="D25" i="1" l="1"/>
  <c r="E25" i="1" s="1"/>
  <c r="J9" i="4"/>
  <c r="I9" i="4"/>
</calcChain>
</file>

<file path=xl/sharedStrings.xml><?xml version="1.0" encoding="utf-8"?>
<sst xmlns="http://schemas.openxmlformats.org/spreadsheetml/2006/main" count="2072" uniqueCount="285">
  <si>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</si>
  <si>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</si>
  <si>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</si>
  <si>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</si>
  <si>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</si>
  <si>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</si>
  <si>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</si>
  <si>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</si>
  <si>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</si>
  <si>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</si>
  <si>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</si>
  <si>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</si>
  <si>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</si>
  <si>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</si>
  <si>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</si>
  <si>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</si>
  <si>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</si>
  <si>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</si>
  <si>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</si>
  <si>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</si>
  <si>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</si>
  <si>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</si>
  <si>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</si>
  <si>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</si>
  <si>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</si>
  <si>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</si>
  <si>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</si>
  <si>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</si>
  <si>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D80A</t>
  </si>
  <si>
    <t>21801A&gt;C</t>
  </si>
  <si>
    <t>dMDS275239390</t>
  </si>
  <si>
    <t>E484K</t>
  </si>
  <si>
    <t>23012G&gt;A</t>
  </si>
  <si>
    <t>dMDS661453998</t>
  </si>
  <si>
    <t>Series</t>
  </si>
  <si>
    <t>16 rxn/assay * 1.1 = 17.6 = ~ 18 reactions to prepare (calculator doesn't have overage, 2rxn overage)</t>
  </si>
  <si>
    <t xml:space="preserve">(1) HV69-70Δ </t>
  </si>
  <si>
    <t>(2) N501Y</t>
  </si>
  <si>
    <t>(3) D80A</t>
  </si>
  <si>
    <t>(4) E484K</t>
  </si>
  <si>
    <t>(5) K417N</t>
  </si>
  <si>
    <t>K417N</t>
  </si>
  <si>
    <t>22813G&gt;T</t>
  </si>
  <si>
    <t>MDS817055273</t>
  </si>
  <si>
    <t>+</t>
  </si>
  <si>
    <t>-</t>
  </si>
  <si>
    <t>Well</t>
  </si>
  <si>
    <t>Sample</t>
  </si>
  <si>
    <t>Target</t>
  </si>
  <si>
    <t>Conc(copies/µl of input sample)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</si>
  <si>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</si>
  <si>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</si>
  <si>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</si>
  <si>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</si>
  <si>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</si>
  <si>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</si>
  <si>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</si>
  <si>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</si>
  <si>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</si>
  <si>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</si>
  <si>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</si>
  <si>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</si>
  <si>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</si>
  <si>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</si>
  <si>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</si>
  <si>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</si>
  <si>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</si>
  <si>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</si>
  <si>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</si>
  <si>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</si>
  <si>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</si>
  <si>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</si>
  <si>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</si>
  <si>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</si>
  <si>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</si>
  <si>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</si>
  <si>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</si>
  <si>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</si>
  <si>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</si>
  <si>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</si>
  <si>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</si>
  <si>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</si>
  <si>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</si>
  <si>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</si>
  <si>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</si>
  <si>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</si>
  <si>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</si>
  <si>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</si>
  <si>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</si>
  <si>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</si>
  <si>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</si>
  <si>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</si>
  <si>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</si>
  <si>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</si>
  <si>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</si>
  <si>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</si>
  <si>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</si>
  <si>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</si>
  <si>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</si>
  <si>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</si>
  <si>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</si>
  <si>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</si>
  <si>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</si>
  <si>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</si>
  <si>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</si>
  <si>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</si>
  <si>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</si>
  <si>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</si>
  <si>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</si>
  <si>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</si>
  <si>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</si>
  <si>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</si>
  <si>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</si>
  <si>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</si>
  <si>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</si>
  <si>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</si>
  <si>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</si>
  <si>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</si>
  <si>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</si>
  <si>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</si>
  <si>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</si>
  <si>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</si>
  <si>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</si>
  <si>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</si>
  <si>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</si>
  <si>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</si>
  <si>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</si>
  <si>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</si>
  <si>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</si>
  <si>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</si>
  <si>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</si>
  <si>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</si>
  <si>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</si>
  <si>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</si>
  <si>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</si>
  <si>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</si>
  <si>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</si>
  <si>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</si>
  <si>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</si>
  <si>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A06</t>
  </si>
  <si>
    <t>B06</t>
  </si>
  <si>
    <t>C06</t>
  </si>
  <si>
    <t>D06</t>
  </si>
  <si>
    <t>E06</t>
  </si>
  <si>
    <t>F06</t>
  </si>
  <si>
    <t>G06</t>
  </si>
  <si>
    <t>A07</t>
  </si>
  <si>
    <t>B07</t>
  </si>
  <si>
    <t>C07</t>
  </si>
  <si>
    <t>D07</t>
  </si>
  <si>
    <t>E07</t>
  </si>
  <si>
    <t>F07</t>
  </si>
  <si>
    <t>G07</t>
  </si>
  <si>
    <t>H07</t>
  </si>
  <si>
    <t>A08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</si>
  <si>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</si>
  <si>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</si>
  <si>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</si>
  <si>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</si>
  <si>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</si>
  <si>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</si>
  <si>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</si>
  <si>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</si>
  <si>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</si>
  <si>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</si>
  <si>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</si>
  <si>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</si>
  <si>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</si>
  <si>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</si>
  <si>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</si>
  <si>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</si>
  <si>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</si>
  <si>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</si>
  <si>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</si>
  <si>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</si>
  <si>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</si>
  <si>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</si>
  <si>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</si>
  <si>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</si>
  <si>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</si>
  <si>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</si>
  <si>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>H05</t>
  </si>
  <si>
    <t xml:space="preserve"> D80A</t>
  </si>
  <si>
    <t>21801A&gt;C Mutant</t>
  </si>
  <si>
    <t>21801A&gt;C WT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</si>
  <si>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</si>
  <si>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</si>
  <si>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</si>
  <si>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</si>
  <si>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</si>
  <si>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</si>
  <si>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</si>
  <si>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</si>
  <si>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>A05</t>
  </si>
  <si>
    <t>B05</t>
  </si>
  <si>
    <t>C05</t>
  </si>
  <si>
    <t>D05</t>
  </si>
  <si>
    <t>E05</t>
  </si>
  <si>
    <t>F05</t>
  </si>
  <si>
    <t>G05</t>
  </si>
  <si>
    <t>A10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</si>
  <si>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</si>
  <si>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</si>
  <si>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</si>
  <si>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</si>
  <si>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</si>
  <si>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</si>
  <si>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</si>
  <si>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</si>
  <si>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</si>
  <si>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</si>
  <si>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</si>
  <si>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</si>
  <si>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</si>
  <si>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</si>
  <si>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</si>
  <si>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</si>
  <si>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</si>
  <si>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</si>
  <si>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</si>
  <si>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</si>
  <si>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</si>
  <si>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</si>
  <si>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</si>
  <si>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</si>
  <si>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</si>
  <si>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</si>
  <si>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</si>
  <si>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HV69-70del</t>
  </si>
  <si>
    <t>HV69-70del_2</t>
  </si>
  <si>
    <t>N501Y_2</t>
  </si>
  <si>
    <t>D80A_2</t>
  </si>
  <si>
    <t>E484K_2</t>
  </si>
  <si>
    <t>K417N_2</t>
  </si>
  <si>
    <t>623+624</t>
  </si>
  <si>
    <t>6131</t>
  </si>
  <si>
    <t>6181</t>
  </si>
  <si>
    <t>6274</t>
  </si>
  <si>
    <t>7110</t>
  </si>
  <si>
    <t>724</t>
  </si>
  <si>
    <t>741</t>
  </si>
  <si>
    <t>762</t>
  </si>
  <si>
    <t>771</t>
  </si>
  <si>
    <t>784</t>
  </si>
  <si>
    <t>794</t>
  </si>
  <si>
    <t>7114</t>
  </si>
  <si>
    <t>7124</t>
  </si>
  <si>
    <t>7146</t>
  </si>
  <si>
    <t>782</t>
  </si>
  <si>
    <t>787</t>
  </si>
  <si>
    <t>791</t>
  </si>
  <si>
    <t>792</t>
  </si>
  <si>
    <t>7102</t>
  </si>
  <si>
    <t>7103</t>
  </si>
  <si>
    <t>7111</t>
  </si>
  <si>
    <t>7112</t>
  </si>
  <si>
    <t>7122</t>
  </si>
  <si>
    <t>7123</t>
  </si>
  <si>
    <t>7132</t>
  </si>
  <si>
    <t>7133</t>
  </si>
  <si>
    <t>7141</t>
  </si>
  <si>
    <t>7143</t>
  </si>
  <si>
    <t>Twist pool</t>
  </si>
  <si>
    <t>L452R</t>
  </si>
  <si>
    <t>T205I</t>
  </si>
  <si>
    <t>Variant samples</t>
  </si>
  <si>
    <t>Regular samples</t>
  </si>
  <si>
    <t>n/a</t>
  </si>
  <si>
    <t>L452R (FAM)</t>
  </si>
  <si>
    <t>L452R (HEX)</t>
  </si>
  <si>
    <t>B1.617</t>
  </si>
  <si>
    <t>Twist 15</t>
  </si>
  <si>
    <t>B1.1.7</t>
  </si>
  <si>
    <t>Twist 16</t>
  </si>
  <si>
    <t>P.1</t>
  </si>
  <si>
    <t>Twist 17</t>
  </si>
  <si>
    <t>B.1</t>
  </si>
  <si>
    <t>Twist 18</t>
  </si>
  <si>
    <t>B.1.526</t>
  </si>
  <si>
    <t>B.1.429</t>
  </si>
  <si>
    <t>B.1.351</t>
  </si>
  <si>
    <t>22917T&gt;G, Mutant</t>
  </si>
  <si>
    <t>22917T&gt;G, WT</t>
  </si>
  <si>
    <t>L452R 1</t>
  </si>
  <si>
    <t>L452R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</si>
</sst>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>
    <font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  <font>
      <i/>
      <sz val="10"/>
      <color theme="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8" fillId="0" borderId="0"/>
    <xf numFmtId="0" fontId="14" fillId="0" borderId="0"/>
  </cellStyleXfs>
  <cellXfs count="230">
    <xf numFmtId="0" fontId="0" fillId="0" borderId="0" xfId="0"/>
    <xf numFmtId="0" fontId="2" fillId="0" borderId="0" xfId="0" applyFont="1"/>
    <xf numFmtId="0" fontId="3" fillId="0" borderId="0" xfId="0" applyFont="1"/>
    <xf numFmtId="0" fontId="1" fillId="0" borderId="2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7" xfId="0" applyFont="1" applyBorder="1"/>
    <xf numFmtId="0" fontId="1" fillId="0" borderId="9" xfId="0" applyFont="1" applyBorder="1"/>
    <xf numFmtId="0" fontId="1" fillId="0" borderId="10" xfId="0" applyFont="1" applyBorder="1"/>
    <xf numFmtId="0" fontId="3" fillId="0" borderId="11" xfId="0" applyFont="1" applyBorder="1"/>
    <xf numFmtId="0" fontId="1" fillId="0" borderId="14" xfId="0" applyFont="1" applyBorder="1"/>
    <xf numFmtId="0" fontId="2" fillId="0" borderId="4" xfId="0" applyFont="1" applyBorder="1"/>
    <xf numFmtId="0" fontId="2" fillId="0" borderId="3" xfId="0" applyFont="1" applyBorder="1" applyAlignment="1"/>
    <xf numFmtId="0" fontId="0" fillId="0" borderId="13" xfId="0" applyBorder="1"/>
    <xf numFmtId="0" fontId="2" fillId="0" borderId="14" xfId="0" applyFont="1" applyBorder="1" applyAlignment="1"/>
    <xf numFmtId="0" fontId="1" fillId="0" borderId="6" xfId="0" applyFont="1" applyBorder="1"/>
    <xf numFmtId="0" fontId="1" fillId="0" borderId="8" xfId="0" applyFont="1" applyBorder="1"/>
    <xf numFmtId="0" fontId="3" fillId="2" borderId="6" xfId="0" applyFont="1" applyFill="1" applyBorder="1"/>
    <xf numFmtId="0" fontId="3" fillId="2" borderId="11" xfId="0" applyFont="1" applyFill="1" applyBorder="1"/>
    <xf numFmtId="0" fontId="3" fillId="0" borderId="12" xfId="0" applyFont="1" applyFill="1" applyBorder="1"/>
    <xf numFmtId="0" fontId="3" fillId="0" borderId="8" xfId="0" applyFont="1" applyFill="1" applyBorder="1"/>
    <xf numFmtId="0" fontId="0" fillId="0" borderId="0" xfId="0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6" fillId="3" borderId="3" xfId="0" applyFont="1" applyFill="1" applyBorder="1" applyAlignment="1">
      <alignment horizontal="center" vertical="center"/>
    </xf>
    <xf numFmtId="0" fontId="6" fillId="4" borderId="3" xfId="0" applyFont="1" applyFill="1" applyBorder="1" applyAlignment="1">
      <alignment horizontal="center" vertical="center"/>
    </xf>
    <xf numFmtId="0" fontId="6" fillId="5" borderId="3" xfId="0" applyFont="1" applyFill="1" applyBorder="1" applyAlignment="1">
      <alignment horizontal="center" vertical="center"/>
    </xf>
    <xf numFmtId="0" fontId="6" fillId="3" borderId="15" xfId="0" applyFont="1" applyFill="1" applyBorder="1" applyAlignment="1">
      <alignment horizontal="center" vertical="center"/>
    </xf>
    <xf numFmtId="0" fontId="6" fillId="4" borderId="15" xfId="0" applyFont="1" applyFill="1" applyBorder="1" applyAlignment="1">
      <alignment horizontal="center" vertical="center"/>
    </xf>
    <xf numFmtId="0" fontId="6" fillId="5" borderId="15" xfId="0" applyFont="1" applyFill="1" applyBorder="1" applyAlignment="1">
      <alignment horizontal="center" vertical="center"/>
    </xf>
    <xf numFmtId="0" fontId="6" fillId="7" borderId="3" xfId="0" applyFont="1" applyFill="1" applyBorder="1" applyAlignment="1">
      <alignment horizontal="center"/>
    </xf>
    <xf numFmtId="0" fontId="6" fillId="7" borderId="1" xfId="0" applyFont="1" applyFill="1" applyBorder="1" applyAlignment="1">
      <alignment horizontal="center"/>
    </xf>
    <xf numFmtId="0" fontId="6" fillId="7" borderId="15" xfId="0" applyFont="1" applyFill="1" applyBorder="1" applyAlignment="1">
      <alignment horizontal="center"/>
    </xf>
    <xf numFmtId="0" fontId="7" fillId="7" borderId="1" xfId="0" applyFont="1" applyFill="1" applyBorder="1" applyAlignment="1">
      <alignment horizontal="center"/>
    </xf>
    <xf numFmtId="0" fontId="11" fillId="7" borderId="1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10" fillId="3" borderId="1" xfId="0" applyFont="1" applyFill="1" applyBorder="1" applyAlignment="1">
      <alignment horizontal="center"/>
    </xf>
    <xf numFmtId="0" fontId="10" fillId="4" borderId="1" xfId="0" applyFont="1" applyFill="1" applyBorder="1" applyAlignment="1">
      <alignment horizontal="center"/>
    </xf>
    <xf numFmtId="0" fontId="10" fillId="5" borderId="1" xfId="0" applyFont="1" applyFill="1" applyBorder="1" applyAlignment="1">
      <alignment horizontal="center"/>
    </xf>
    <xf numFmtId="0" fontId="10" fillId="7" borderId="1" xfId="0" applyFont="1" applyFill="1" applyBorder="1" applyAlignment="1">
      <alignment horizontal="center"/>
    </xf>
    <xf numFmtId="0" fontId="10" fillId="0" borderId="4" xfId="0" applyFont="1" applyBorder="1" applyAlignment="1">
      <alignment horizontal="center"/>
    </xf>
    <xf numFmtId="0" fontId="10" fillId="3" borderId="6" xfId="0" applyFont="1" applyFill="1" applyBorder="1" applyAlignment="1">
      <alignment horizontal="center"/>
    </xf>
    <xf numFmtId="0" fontId="10" fillId="4" borderId="6" xfId="0" applyFont="1" applyFill="1" applyBorder="1" applyAlignment="1">
      <alignment horizontal="center"/>
    </xf>
    <xf numFmtId="0" fontId="10" fillId="5" borderId="6" xfId="0" applyFont="1" applyFill="1" applyBorder="1" applyAlignment="1">
      <alignment horizontal="center"/>
    </xf>
    <xf numFmtId="0" fontId="2" fillId="0" borderId="3" xfId="0" applyFont="1" applyFill="1" applyBorder="1" applyAlignment="1">
      <alignment horizontal="center" vertical="center"/>
    </xf>
    <xf numFmtId="0" fontId="1" fillId="6" borderId="13" xfId="0" applyFont="1" applyFill="1" applyBorder="1"/>
    <xf numFmtId="0" fontId="2" fillId="6" borderId="14" xfId="0" applyFont="1" applyFill="1" applyBorder="1" applyAlignment="1">
      <alignment horizontal="center" vertical="center"/>
    </xf>
    <xf numFmtId="0" fontId="0" fillId="6" borderId="14" xfId="0" applyFill="1" applyBorder="1"/>
    <xf numFmtId="0" fontId="0" fillId="6" borderId="22" xfId="0" applyFill="1" applyBorder="1"/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3" fillId="3" borderId="5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3" fillId="3" borderId="1" xfId="0" applyFont="1" applyFill="1" applyBorder="1" applyAlignment="1">
      <alignment horizontal="center" vertical="center"/>
    </xf>
    <xf numFmtId="0" fontId="13" fillId="3" borderId="6" xfId="0" applyFont="1" applyFill="1" applyBorder="1" applyAlignment="1">
      <alignment horizontal="center" vertical="center"/>
    </xf>
    <xf numFmtId="0" fontId="13" fillId="5" borderId="5" xfId="0" applyFont="1" applyFill="1" applyBorder="1" applyAlignment="1">
      <alignment horizontal="center" vertical="center"/>
    </xf>
    <xf numFmtId="0" fontId="13" fillId="5" borderId="1" xfId="0" applyFont="1" applyFill="1" applyBorder="1" applyAlignment="1">
      <alignment horizontal="center" vertical="center"/>
    </xf>
    <xf numFmtId="0" fontId="13" fillId="5" borderId="6" xfId="0" applyFont="1" applyFill="1" applyBorder="1" applyAlignment="1">
      <alignment horizontal="center" vertical="center"/>
    </xf>
    <xf numFmtId="0" fontId="13" fillId="4" borderId="5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13" fillId="4" borderId="1" xfId="0" applyFont="1" applyFill="1" applyBorder="1" applyAlignment="1">
      <alignment horizontal="center" vertical="center"/>
    </xf>
    <xf numFmtId="0" fontId="13" fillId="4" borderId="6" xfId="0" applyFont="1" applyFill="1" applyBorder="1" applyAlignment="1">
      <alignment horizontal="center" vertical="center"/>
    </xf>
    <xf numFmtId="0" fontId="13" fillId="0" borderId="3" xfId="0" applyFont="1" applyBorder="1" applyAlignment="1">
      <alignment horizontal="center"/>
    </xf>
    <xf numFmtId="0" fontId="10" fillId="0" borderId="3" xfId="0" applyFont="1" applyBorder="1" applyAlignment="1">
      <alignment horizontal="center"/>
    </xf>
    <xf numFmtId="0" fontId="10" fillId="0" borderId="15" xfId="0" applyFont="1" applyBorder="1" applyAlignment="1">
      <alignment horizontal="center"/>
    </xf>
    <xf numFmtId="0" fontId="8" fillId="0" borderId="0" xfId="1"/>
    <xf numFmtId="0" fontId="1" fillId="0" borderId="13" xfId="0" applyFont="1" applyBorder="1"/>
    <xf numFmtId="0" fontId="1" fillId="0" borderId="22" xfId="0" applyFont="1" applyBorder="1"/>
    <xf numFmtId="0" fontId="5" fillId="0" borderId="14" xfId="0" applyFont="1" applyFill="1" applyBorder="1" applyAlignment="1">
      <alignment horizontal="center" vertical="center"/>
    </xf>
    <xf numFmtId="0" fontId="5" fillId="3" borderId="14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5" borderId="14" xfId="0" applyFont="1" applyFill="1" applyBorder="1" applyAlignment="1">
      <alignment horizontal="center" vertical="center"/>
    </xf>
    <xf numFmtId="0" fontId="5" fillId="7" borderId="14" xfId="0" applyFont="1" applyFill="1" applyBorder="1" applyAlignment="1">
      <alignment horizontal="center" vertical="center"/>
    </xf>
    <xf numFmtId="0" fontId="10" fillId="0" borderId="14" xfId="0" applyFont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14" fillId="0" borderId="0" xfId="2"/>
    <xf numFmtId="0" fontId="14" fillId="0" borderId="0" xfId="2" applyAlignment="1">
      <alignment horizontal="center" vertical="center"/>
    </xf>
    <xf numFmtId="0" fontId="14" fillId="0" borderId="0" xfId="2" applyAlignment="1">
      <alignment horizontal="center"/>
    </xf>
    <xf numFmtId="2" fontId="14" fillId="0" borderId="0" xfId="2" applyNumberFormat="1" applyAlignment="1">
      <alignment horizontal="center"/>
    </xf>
    <xf numFmtId="2" fontId="14" fillId="0" borderId="0" xfId="2" applyNumberFormat="1" applyAlignment="1">
      <alignment horizontal="center" vertical="center"/>
    </xf>
    <xf numFmtId="0" fontId="1" fillId="0" borderId="2" xfId="1" applyFont="1" applyBorder="1"/>
    <xf numFmtId="0" fontId="1" fillId="0" borderId="14" xfId="1" applyFont="1" applyBorder="1"/>
    <xf numFmtId="0" fontId="1" fillId="0" borderId="22" xfId="1" applyFont="1" applyBorder="1"/>
    <xf numFmtId="0" fontId="1" fillId="0" borderId="9" xfId="1" applyFont="1" applyBorder="1"/>
    <xf numFmtId="0" fontId="3" fillId="8" borderId="2" xfId="1" applyFont="1" applyFill="1" applyBorder="1" applyAlignment="1">
      <alignment horizontal="center" vertical="center"/>
    </xf>
    <xf numFmtId="0" fontId="3" fillId="8" borderId="3" xfId="1" applyFont="1" applyFill="1" applyBorder="1" applyAlignment="1">
      <alignment horizontal="center" vertical="center"/>
    </xf>
    <xf numFmtId="0" fontId="8" fillId="9" borderId="3" xfId="1" applyFill="1" applyBorder="1" applyAlignment="1">
      <alignment horizontal="center" vertical="center"/>
    </xf>
    <xf numFmtId="0" fontId="3" fillId="9" borderId="3" xfId="1" applyFont="1" applyFill="1" applyBorder="1" applyAlignment="1">
      <alignment horizontal="center" vertical="center"/>
    </xf>
    <xf numFmtId="0" fontId="8" fillId="0" borderId="3" xfId="1" applyBorder="1"/>
    <xf numFmtId="0" fontId="8" fillId="0" borderId="4" xfId="1" applyBorder="1"/>
    <xf numFmtId="0" fontId="3" fillId="8" borderId="5" xfId="1" applyFont="1" applyFill="1" applyBorder="1" applyAlignment="1">
      <alignment horizontal="center" vertical="center"/>
    </xf>
    <xf numFmtId="49" fontId="3" fillId="8" borderId="1" xfId="1" applyNumberFormat="1" applyFont="1" applyFill="1" applyBorder="1" applyAlignment="1">
      <alignment horizontal="center" vertical="center"/>
    </xf>
    <xf numFmtId="0" fontId="8" fillId="9" borderId="1" xfId="1" applyFill="1" applyBorder="1" applyAlignment="1">
      <alignment horizontal="center" vertical="center"/>
    </xf>
    <xf numFmtId="0" fontId="8" fillId="0" borderId="1" xfId="1" applyBorder="1"/>
    <xf numFmtId="0" fontId="3" fillId="8" borderId="1" xfId="1" applyFont="1" applyFill="1" applyBorder="1" applyAlignment="1">
      <alignment horizontal="center" vertical="center"/>
    </xf>
    <xf numFmtId="0" fontId="8" fillId="0" borderId="6" xfId="1" applyBorder="1"/>
    <xf numFmtId="0" fontId="1" fillId="0" borderId="10" xfId="1" applyFont="1" applyBorder="1"/>
    <xf numFmtId="0" fontId="3" fillId="8" borderId="7" xfId="1" applyFont="1" applyFill="1" applyBorder="1" applyAlignment="1">
      <alignment horizontal="center" vertical="center"/>
    </xf>
    <xf numFmtId="0" fontId="3" fillId="8" borderId="15" xfId="1" applyFont="1" applyFill="1" applyBorder="1" applyAlignment="1">
      <alignment horizontal="center" vertical="center"/>
    </xf>
    <xf numFmtId="0" fontId="8" fillId="9" borderId="15" xfId="1" applyFill="1" applyBorder="1" applyAlignment="1">
      <alignment horizontal="center" vertical="center"/>
    </xf>
    <xf numFmtId="0" fontId="3" fillId="9" borderId="15" xfId="1" applyFont="1" applyFill="1" applyBorder="1" applyAlignment="1">
      <alignment horizontal="center" vertical="center"/>
    </xf>
    <xf numFmtId="0" fontId="8" fillId="0" borderId="15" xfId="1" applyBorder="1"/>
    <xf numFmtId="0" fontId="8" fillId="0" borderId="8" xfId="1" applyBorder="1"/>
    <xf numFmtId="0" fontId="8" fillId="0" borderId="0" xfId="1" applyAlignment="1">
      <alignment horizontal="center" vertical="center"/>
    </xf>
    <xf numFmtId="0" fontId="1" fillId="0" borderId="0" xfId="1" applyFont="1"/>
    <xf numFmtId="0" fontId="1" fillId="0" borderId="14" xfId="1" applyFont="1" applyBorder="1" applyAlignment="1">
      <alignment horizontal="center" vertical="center"/>
    </xf>
    <xf numFmtId="0" fontId="2" fillId="8" borderId="2" xfId="1" applyFont="1" applyFill="1" applyBorder="1" applyAlignment="1">
      <alignment horizontal="center" vertical="center"/>
    </xf>
    <xf numFmtId="0" fontId="2" fillId="8" borderId="3" xfId="1" applyFont="1" applyFill="1" applyBorder="1" applyAlignment="1">
      <alignment horizontal="center" vertical="center"/>
    </xf>
    <xf numFmtId="0" fontId="2" fillId="8" borderId="19" xfId="1" applyFont="1" applyFill="1" applyBorder="1" applyAlignment="1">
      <alignment horizontal="center" vertical="center"/>
    </xf>
    <xf numFmtId="0" fontId="8" fillId="9" borderId="2" xfId="1" applyFill="1" applyBorder="1" applyAlignment="1">
      <alignment horizontal="center" vertical="center"/>
    </xf>
    <xf numFmtId="0" fontId="8" fillId="9" borderId="4" xfId="1" applyFill="1" applyBorder="1" applyAlignment="1">
      <alignment horizontal="center" vertical="center"/>
    </xf>
    <xf numFmtId="0" fontId="3" fillId="8" borderId="20" xfId="1" applyFont="1" applyFill="1" applyBorder="1" applyAlignment="1">
      <alignment horizontal="center" vertical="center"/>
    </xf>
    <xf numFmtId="0" fontId="8" fillId="9" borderId="5" xfId="1" applyFill="1" applyBorder="1" applyAlignment="1">
      <alignment horizontal="center" vertical="center"/>
    </xf>
    <xf numFmtId="0" fontId="3" fillId="9" borderId="1" xfId="1" applyFont="1" applyFill="1" applyBorder="1" applyAlignment="1">
      <alignment horizontal="center" vertical="center"/>
    </xf>
    <xf numFmtId="0" fontId="3" fillId="9" borderId="6" xfId="1" applyFont="1" applyFill="1" applyBorder="1" applyAlignment="1">
      <alignment horizontal="center" vertical="center"/>
    </xf>
    <xf numFmtId="0" fontId="3" fillId="9" borderId="5" xfId="1" applyFont="1" applyFill="1" applyBorder="1" applyAlignment="1">
      <alignment horizontal="center" vertical="center"/>
    </xf>
    <xf numFmtId="0" fontId="8" fillId="9" borderId="6" xfId="1" applyFill="1" applyBorder="1" applyAlignment="1">
      <alignment horizontal="center" vertical="center"/>
    </xf>
    <xf numFmtId="0" fontId="3" fillId="8" borderId="21" xfId="1" applyFont="1" applyFill="1" applyBorder="1" applyAlignment="1">
      <alignment horizontal="center" vertical="center"/>
    </xf>
    <xf numFmtId="0" fontId="8" fillId="9" borderId="7" xfId="1" applyFill="1" applyBorder="1" applyAlignment="1">
      <alignment horizontal="center" vertical="center"/>
    </xf>
    <xf numFmtId="0" fontId="3" fillId="9" borderId="8" xfId="1" applyFont="1" applyFill="1" applyBorder="1" applyAlignment="1">
      <alignment horizontal="center" vertical="center"/>
    </xf>
    <xf numFmtId="0" fontId="3" fillId="9" borderId="7" xfId="1" applyFont="1" applyFill="1" applyBorder="1" applyAlignment="1">
      <alignment horizontal="center" vertical="center"/>
    </xf>
    <xf numFmtId="0" fontId="8" fillId="0" borderId="13" xfId="1" applyBorder="1"/>
    <xf numFmtId="0" fontId="2" fillId="0" borderId="14" xfId="1" applyFont="1" applyBorder="1"/>
    <xf numFmtId="0" fontId="2" fillId="0" borderId="3" xfId="1" applyFont="1" applyBorder="1"/>
    <xf numFmtId="0" fontId="2" fillId="0" borderId="4" xfId="1" applyFont="1" applyBorder="1"/>
    <xf numFmtId="0" fontId="2" fillId="0" borderId="0" xfId="1" applyFont="1"/>
    <xf numFmtId="0" fontId="1" fillId="0" borderId="4" xfId="1" applyFont="1" applyBorder="1"/>
    <xf numFmtId="0" fontId="3" fillId="0" borderId="11" xfId="1" applyFont="1" applyBorder="1"/>
    <xf numFmtId="0" fontId="3" fillId="2" borderId="6" xfId="1" applyFont="1" applyFill="1" applyBorder="1"/>
    <xf numFmtId="0" fontId="3" fillId="0" borderId="0" xfId="1" applyFont="1"/>
    <xf numFmtId="0" fontId="1" fillId="0" borderId="5" xfId="1" applyFont="1" applyBorder="1"/>
    <xf numFmtId="0" fontId="1" fillId="0" borderId="6" xfId="1" applyFont="1" applyBorder="1"/>
    <xf numFmtId="0" fontId="3" fillId="2" borderId="11" xfId="1" applyFont="1" applyFill="1" applyBorder="1"/>
    <xf numFmtId="0" fontId="1" fillId="0" borderId="7" xfId="1" applyFont="1" applyBorder="1"/>
    <xf numFmtId="0" fontId="1" fillId="0" borderId="8" xfId="1" applyFont="1" applyBorder="1"/>
    <xf numFmtId="0" fontId="3" fillId="0" borderId="12" xfId="1" applyFont="1" applyBorder="1"/>
    <xf numFmtId="0" fontId="3" fillId="0" borderId="8" xfId="1" applyFont="1" applyBorder="1"/>
    <xf numFmtId="0" fontId="9" fillId="0" borderId="0" xfId="0" applyFont="1"/>
    <xf numFmtId="0" fontId="17" fillId="10" borderId="1" xfId="2" applyFont="1" applyFill="1" applyBorder="1" applyAlignment="1">
      <alignment horizontal="center" vertical="center"/>
    </xf>
    <xf numFmtId="2" fontId="18" fillId="10" borderId="1" xfId="2" applyNumberFormat="1" applyFont="1" applyFill="1" applyBorder="1" applyAlignment="1">
      <alignment horizontal="center" vertical="center" wrapText="1"/>
    </xf>
    <xf numFmtId="2" fontId="17" fillId="10" borderId="1" xfId="2" applyNumberFormat="1" applyFont="1" applyFill="1" applyBorder="1" applyAlignment="1">
      <alignment horizontal="center" vertical="center" wrapText="1"/>
    </xf>
    <xf numFmtId="0" fontId="18" fillId="0" borderId="1" xfId="2" applyFont="1" applyBorder="1" applyAlignment="1">
      <alignment horizontal="center"/>
    </xf>
    <xf numFmtId="2" fontId="18" fillId="0" borderId="1" xfId="2" applyNumberFormat="1" applyFont="1" applyBorder="1" applyAlignment="1">
      <alignment horizontal="center"/>
    </xf>
    <xf numFmtId="2" fontId="18" fillId="0" borderId="23" xfId="2" applyNumberFormat="1" applyFont="1" applyBorder="1" applyAlignment="1">
      <alignment horizontal="center" vertical="center"/>
    </xf>
    <xf numFmtId="2" fontId="19" fillId="0" borderId="23" xfId="2" applyNumberFormat="1" applyFont="1" applyBorder="1" applyAlignment="1">
      <alignment horizontal="center"/>
    </xf>
    <xf numFmtId="0" fontId="11" fillId="11" borderId="1" xfId="0" applyFont="1" applyFill="1" applyBorder="1" applyAlignment="1">
      <alignment horizontal="center" vertical="center"/>
    </xf>
    <xf numFmtId="0" fontId="10" fillId="12" borderId="6" xfId="0" applyFont="1" applyFill="1" applyBorder="1" applyAlignment="1">
      <alignment horizontal="center"/>
    </xf>
    <xf numFmtId="0" fontId="11" fillId="11" borderId="15" xfId="0" applyFont="1" applyFill="1" applyBorder="1" applyAlignment="1">
      <alignment horizontal="center" vertical="center"/>
    </xf>
    <xf numFmtId="0" fontId="10" fillId="12" borderId="8" xfId="0" applyFont="1" applyFill="1" applyBorder="1" applyAlignment="1">
      <alignment horizontal="center"/>
    </xf>
    <xf numFmtId="0" fontId="13" fillId="7" borderId="1" xfId="0" applyFont="1" applyFill="1" applyBorder="1" applyAlignment="1">
      <alignment horizontal="center" vertical="center"/>
    </xf>
    <xf numFmtId="0" fontId="0" fillId="11" borderId="1" xfId="0" applyFill="1" applyBorder="1" applyAlignment="1">
      <alignment horizontal="center" vertical="center"/>
    </xf>
    <xf numFmtId="0" fontId="5" fillId="11" borderId="1" xfId="0" applyFont="1" applyFill="1" applyBorder="1" applyAlignment="1">
      <alignment horizontal="center" vertical="center"/>
    </xf>
    <xf numFmtId="0" fontId="13" fillId="7" borderId="5" xfId="0" applyFont="1" applyFill="1" applyBorder="1" applyAlignment="1">
      <alignment horizontal="center" vertical="center"/>
    </xf>
    <xf numFmtId="0" fontId="13" fillId="7" borderId="6" xfId="0" applyFont="1" applyFill="1" applyBorder="1" applyAlignment="1">
      <alignment horizontal="center" vertical="center"/>
    </xf>
    <xf numFmtId="0" fontId="13" fillId="11" borderId="5" xfId="0" applyFont="1" applyFill="1" applyBorder="1" applyAlignment="1">
      <alignment horizontal="center" vertical="center"/>
    </xf>
    <xf numFmtId="0" fontId="0" fillId="11" borderId="6" xfId="0" applyFill="1" applyBorder="1"/>
    <xf numFmtId="0" fontId="20" fillId="12" borderId="7" xfId="0" applyFont="1" applyFill="1" applyBorder="1" applyAlignment="1">
      <alignment horizontal="center" vertical="center"/>
    </xf>
    <xf numFmtId="0" fontId="0" fillId="12" borderId="15" xfId="0" applyFill="1" applyBorder="1"/>
    <xf numFmtId="0" fontId="5" fillId="12" borderId="15" xfId="0" applyFont="1" applyFill="1" applyBorder="1" applyAlignment="1">
      <alignment horizontal="center" vertical="center"/>
    </xf>
    <xf numFmtId="0" fontId="0" fillId="12" borderId="8" xfId="0" applyFill="1" applyBorder="1"/>
    <xf numFmtId="0" fontId="2" fillId="8" borderId="17" xfId="1" applyFont="1" applyFill="1" applyBorder="1" applyAlignment="1">
      <alignment horizontal="center" vertical="center"/>
    </xf>
    <xf numFmtId="0" fontId="8" fillId="9" borderId="17" xfId="1" applyFill="1" applyBorder="1" applyAlignment="1">
      <alignment horizontal="center" vertical="center"/>
    </xf>
    <xf numFmtId="0" fontId="8" fillId="0" borderId="17" xfId="1" applyBorder="1"/>
    <xf numFmtId="0" fontId="8" fillId="9" borderId="0" xfId="1" applyFont="1" applyFill="1"/>
    <xf numFmtId="0" fontId="8" fillId="8" borderId="0" xfId="1" applyFont="1" applyFill="1"/>
    <xf numFmtId="0" fontId="8" fillId="0" borderId="0" xfId="1" applyFill="1"/>
    <xf numFmtId="0" fontId="15" fillId="0" borderId="0" xfId="0" applyFont="1" applyFill="1"/>
    <xf numFmtId="0" fontId="8" fillId="0" borderId="0" xfId="1" applyFont="1" applyFill="1"/>
    <xf numFmtId="0" fontId="0" fillId="0" borderId="0" xfId="0" applyFont="1"/>
    <xf numFmtId="11" fontId="0" fillId="0" borderId="0" xfId="0" applyNumberFormat="1" applyFont="1"/>
    <xf numFmtId="0" fontId="18" fillId="0" borderId="1" xfId="2" applyFont="1" applyBorder="1" applyAlignment="1">
      <alignment horizontal="center" vertical="center"/>
    </xf>
    <xf numFmtId="0" fontId="14" fillId="0" borderId="1" xfId="2" applyBorder="1" applyAlignment="1">
      <alignment horizontal="center" vertical="center"/>
    </xf>
    <xf numFmtId="0" fontId="1" fillId="0" borderId="3" xfId="0" applyFont="1" applyBorder="1"/>
    <xf numFmtId="0" fontId="5" fillId="11" borderId="17" xfId="0" applyFont="1" applyFill="1" applyBorder="1" applyAlignment="1">
      <alignment horizontal="center" vertical="center"/>
    </xf>
    <xf numFmtId="0" fontId="5" fillId="12" borderId="17" xfId="0" applyFont="1" applyFill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6" fillId="11" borderId="2" xfId="0" applyFont="1" applyFill="1" applyBorder="1" applyAlignment="1">
      <alignment horizontal="center" vertical="center"/>
    </xf>
    <xf numFmtId="0" fontId="6" fillId="11" borderId="3" xfId="0" applyFont="1" applyFill="1" applyBorder="1" applyAlignment="1">
      <alignment horizontal="center" vertical="center"/>
    </xf>
    <xf numFmtId="0" fontId="6" fillId="12" borderId="3" xfId="0" applyFont="1" applyFill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6" fillId="11" borderId="5" xfId="0" applyFont="1" applyFill="1" applyBorder="1" applyAlignment="1">
      <alignment horizontal="center" vertical="center"/>
    </xf>
    <xf numFmtId="0" fontId="6" fillId="11" borderId="1" xfId="0" applyFont="1" applyFill="1" applyBorder="1" applyAlignment="1">
      <alignment horizontal="center" vertical="center"/>
    </xf>
    <xf numFmtId="0" fontId="6" fillId="12" borderId="1" xfId="0" applyFont="1" applyFill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7" fillId="0" borderId="1" xfId="0" applyFont="1" applyBorder="1"/>
    <xf numFmtId="0" fontId="6" fillId="0" borderId="6" xfId="0" applyFont="1" applyBorder="1" applyAlignment="1">
      <alignment horizontal="center" vertical="center"/>
    </xf>
    <xf numFmtId="0" fontId="6" fillId="11" borderId="7" xfId="0" applyFont="1" applyFill="1" applyBorder="1" applyAlignment="1">
      <alignment horizontal="center" vertical="center"/>
    </xf>
    <xf numFmtId="0" fontId="6" fillId="11" borderId="15" xfId="0" applyFont="1" applyFill="1" applyBorder="1" applyAlignment="1">
      <alignment horizontal="center" vertical="center"/>
    </xf>
    <xf numFmtId="0" fontId="6" fillId="12" borderId="15" xfId="0" applyFont="1" applyFill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2" fillId="0" borderId="14" xfId="0" applyFont="1" applyBorder="1"/>
    <xf numFmtId="0" fontId="2" fillId="0" borderId="3" xfId="0" applyFont="1" applyBorder="1"/>
    <xf numFmtId="0" fontId="3" fillId="0" borderId="12" xfId="0" applyFont="1" applyBorder="1"/>
    <xf numFmtId="0" fontId="3" fillId="0" borderId="8" xfId="0" applyFont="1" applyBorder="1"/>
    <xf numFmtId="0" fontId="1" fillId="6" borderId="25" xfId="0" applyFont="1" applyFill="1" applyBorder="1"/>
    <xf numFmtId="0" fontId="2" fillId="6" borderId="26" xfId="0" applyFont="1" applyFill="1" applyBorder="1" applyAlignment="1">
      <alignment horizontal="center" vertical="center"/>
    </xf>
    <xf numFmtId="0" fontId="0" fillId="6" borderId="26" xfId="0" applyFill="1" applyBorder="1"/>
    <xf numFmtId="0" fontId="0" fillId="6" borderId="27" xfId="0" applyFill="1" applyBorder="1"/>
    <xf numFmtId="0" fontId="0" fillId="0" borderId="28" xfId="0" applyBorder="1"/>
    <xf numFmtId="0" fontId="2" fillId="0" borderId="16" xfId="0" applyFont="1" applyBorder="1" applyAlignment="1">
      <alignment horizontal="center" vertical="center"/>
    </xf>
    <xf numFmtId="0" fontId="0" fillId="0" borderId="16" xfId="0" applyBorder="1"/>
    <xf numFmtId="0" fontId="0" fillId="0" borderId="29" xfId="0" applyBorder="1"/>
    <xf numFmtId="0" fontId="0" fillId="0" borderId="5" xfId="0" applyBorder="1"/>
    <xf numFmtId="0" fontId="2" fillId="0" borderId="1" xfId="0" applyFont="1" applyBorder="1" applyAlignment="1">
      <alignment horizontal="center" vertical="center"/>
    </xf>
    <xf numFmtId="0" fontId="0" fillId="0" borderId="1" xfId="0" applyBorder="1"/>
    <xf numFmtId="0" fontId="0" fillId="0" borderId="6" xfId="0" applyBorder="1"/>
    <xf numFmtId="0" fontId="0" fillId="0" borderId="7" xfId="0" applyBorder="1"/>
    <xf numFmtId="0" fontId="0" fillId="0" borderId="15" xfId="0" applyBorder="1" applyAlignment="1">
      <alignment horizontal="center" vertical="center"/>
    </xf>
    <xf numFmtId="0" fontId="0" fillId="0" borderId="15" xfId="0" applyBorder="1"/>
    <xf numFmtId="0" fontId="0" fillId="0" borderId="8" xfId="0" applyBorder="1"/>
    <xf numFmtId="0" fontId="17" fillId="10" borderId="11" xfId="2" applyFont="1" applyFill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2" fontId="18" fillId="0" borderId="1" xfId="2" applyNumberFormat="1" applyFont="1" applyBorder="1" applyAlignment="1">
      <alignment horizontal="center" vertical="center"/>
    </xf>
    <xf numFmtId="0" fontId="18" fillId="10" borderId="1" xfId="2" applyFont="1" applyFill="1" applyBorder="1" applyAlignment="1">
      <alignment horizontal="center"/>
    </xf>
    <xf numFmtId="2" fontId="18" fillId="10" borderId="1" xfId="2" applyNumberFormat="1" applyFont="1" applyFill="1" applyBorder="1" applyAlignment="1">
      <alignment horizontal="center" vertical="center"/>
    </xf>
    <xf numFmtId="0" fontId="18" fillId="0" borderId="17" xfId="2" applyFont="1" applyBorder="1" applyAlignment="1">
      <alignment horizontal="center" vertical="center"/>
    </xf>
    <xf numFmtId="0" fontId="18" fillId="0" borderId="16" xfId="2" applyFont="1" applyBorder="1" applyAlignment="1">
      <alignment horizontal="center" vertical="center"/>
    </xf>
    <xf numFmtId="0" fontId="18" fillId="0" borderId="18" xfId="2" applyFont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16" fillId="0" borderId="0" xfId="1" applyFont="1" applyAlignment="1">
      <alignment horizontal="center" wrapText="1"/>
    </xf>
    <xf numFmtId="0" fontId="16" fillId="0" borderId="0" xfId="1" applyFont="1" applyAlignment="1">
      <alignment horizontal="center"/>
    </xf>
    <xf numFmtId="0" fontId="8" fillId="0" borderId="24" xfId="1" applyBorder="1" applyAlignment="1">
      <alignment horizontal="center"/>
    </xf>
    <xf numFmtId="0" fontId="2" fillId="0" borderId="0" xfId="1" applyFont="1" applyAlignment="1">
      <alignment horizont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673100</xdr:colOff>
      <xdr:row>3</xdr:row>
      <xdr:rowOff>63500</xdr:rowOff>
    </xdr:from>
    <xdr:to>
      <xdr:col>11</xdr:col>
      <xdr:colOff>622300</xdr:colOff>
      <xdr:row>30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772ECE0-958C-994C-A3EE-7E5CA8EB5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3100" y="673100"/>
          <a:ext cx="9029700" cy="5461000"/>
        </a:xfrm>
        <a:prstGeom prst="rect">
          <a:avLst/>
        </a:prstGeom>
      </xdr:spPr>
    </xdr:pic>
    <xdr:clientData/>
  </xdr:twoCellAnchor>
  <xdr:twoCellAnchor editAs="oneCell">
    <xdr:from>
      <xdr:col>12</xdr:col>
      <xdr:colOff>533400</xdr:colOff>
      <xdr:row>4</xdr:row>
      <xdr:rowOff>76200</xdr:rowOff>
    </xdr:from>
    <xdr:to>
      <xdr:col>23</xdr:col>
      <xdr:colOff>482600</xdr:colOff>
      <xdr:row>19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5A8AF1-A806-8547-BD9C-4DD168065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39400" y="8890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711200</xdr:colOff>
      <xdr:row>32</xdr:row>
      <xdr:rowOff>25400</xdr:rowOff>
    </xdr:from>
    <xdr:to>
      <xdr:col>6</xdr:col>
      <xdr:colOff>228600</xdr:colOff>
      <xdr:row>39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2F5CB6-0533-304D-9921-2468ED186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1200" y="6527800"/>
          <a:ext cx="4470400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711200</xdr:colOff>
      <xdr:row>32</xdr:row>
      <xdr:rowOff>152400</xdr:rowOff>
    </xdr:from>
    <xdr:to>
      <xdr:col>17</xdr:col>
      <xdr:colOff>660400</xdr:colOff>
      <xdr:row>59</xdr:row>
      <xdr:rowOff>127000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A338BB1-AE15-D34C-A737-C73A82D57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664200" y="6654800"/>
          <a:ext cx="9029700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723900</xdr:colOff>
      <xdr:row>60</xdr:row>
      <xdr:rowOff>152400</xdr:rowOff>
    </xdr:from>
    <xdr:to>
      <xdr:col>11</xdr:col>
      <xdr:colOff>673100</xdr:colOff>
      <xdr:row>75</xdr:row>
      <xdr:rowOff>177800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72A5B69-F7F7-5F4F-8A6D-3050A76FE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" y="12344400"/>
          <a:ext cx="9029700" cy="307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BB3DC2-25F0-D046-86C2-8C8EB90BD344}">
  <dimension ref="B2:J226"/>
  <sheetViews>
    <sheetView showGridLines="0" topLeftCell="A43" zoomScale="90" workbookViewId="0">
      <selection activeCell="A47" sqref="A47:XFD58"/>
    </sheetView>
  </sheetViews>
  <sheetFormatPr defaultColWidth="10.83203125" defaultRowHeight="14.5"/>
  <cols>
    <col min="1" max="1" width="10.83203125" style="80"/>
    <col min="2" max="2" width="10.83203125" style="81"/>
    <col min="3" max="3" width="27.83203125" style="81" customWidth="1"/>
    <col min="4" max="4" width="20.6640625" style="82" bestFit="1" customWidth="1"/>
    <col min="5" max="5" width="21.33203125" style="82" bestFit="1" customWidth="1"/>
    <col min="6" max="6" width="21.5" style="83" customWidth="1"/>
    <col min="7" max="7" width="25" style="83" customWidth="1"/>
    <col min="8" max="8" width="27.5" style="83" customWidth="1"/>
    <col min="9" max="9" width="20.1640625" style="84" customWidth="1"/>
    <col min="10" max="10" width="16" style="84" customWidth="1"/>
    <col min="11" max="16384" width="10.83203125" style="80"/>
  </cols>
  <sheetData>
    <row r="2" spans="2:10" ht="30" customHeight="1">
      <c r="B2" s="143" t="s">
        <v>46</v>
      </c>
      <c r="C2" s="217" t="s">
        <v>47</v>
      </c>
      <c r="D2" s="143" t="s">
        <v>169</v>
      </c>
      <c r="E2" s="143" t="s">
        <v>170</v>
      </c>
      <c r="F2" s="144" t="s">
        <v>171</v>
      </c>
      <c r="G2" s="144" t="s">
        <v>172</v>
      </c>
      <c r="H2" s="144" t="s">
        <v>173</v>
      </c>
      <c r="I2" s="145" t="s">
        <v>174</v>
      </c>
      <c r="J2" s="145" t="s">
        <v>175</v>
      </c>
    </row>
    <row r="3" spans="2:10">
      <c r="B3" s="175" t="s">
        <v>124</v>
      </c>
      <c r="C3" s="222">
        <v>6131</v>
      </c>
      <c r="D3" s="220"/>
      <c r="E3" s="146" t="s">
        <v>123</v>
      </c>
      <c r="F3" s="147">
        <v>4.5025192260742202</v>
      </c>
      <c r="G3" s="147">
        <v>6.9291615486145197</v>
      </c>
      <c r="H3" s="147">
        <v>2.7222583293914799</v>
      </c>
      <c r="I3" s="221"/>
      <c r="J3" s="221"/>
    </row>
    <row r="4" spans="2:10">
      <c r="B4" s="175" t="s">
        <v>106</v>
      </c>
      <c r="C4" s="224"/>
      <c r="D4" s="220"/>
      <c r="E4" s="146" t="s">
        <v>105</v>
      </c>
      <c r="F4" s="147">
        <v>4.51566009521484</v>
      </c>
      <c r="G4" s="147">
        <v>7.1214742660522399</v>
      </c>
      <c r="H4" s="147">
        <v>2.6400063037872319</v>
      </c>
      <c r="I4" s="221"/>
      <c r="J4" s="221"/>
    </row>
    <row r="5" spans="2:10">
      <c r="B5" s="175" t="s">
        <v>106</v>
      </c>
      <c r="C5" s="224"/>
      <c r="D5" s="218" t="s">
        <v>176</v>
      </c>
      <c r="E5" s="146" t="s">
        <v>177</v>
      </c>
      <c r="F5" s="148">
        <v>0.41463341712951596</v>
      </c>
      <c r="G5" s="149">
        <v>1.980618953704832</v>
      </c>
      <c r="H5" s="149">
        <v>1.74138695001602E-2</v>
      </c>
      <c r="I5" s="219">
        <f>SUM(F5:F6)</f>
        <v>1.2439368724822999</v>
      </c>
      <c r="J5" s="219">
        <f>F5/(F5+F6)</f>
        <v>0.33332352010926969</v>
      </c>
    </row>
    <row r="6" spans="2:10">
      <c r="B6" s="175" t="s">
        <v>106</v>
      </c>
      <c r="C6" s="224"/>
      <c r="D6" s="218"/>
      <c r="E6" s="146" t="s">
        <v>178</v>
      </c>
      <c r="F6" s="148">
        <v>0.82930345535278394</v>
      </c>
      <c r="G6" s="149">
        <v>2.6567747592926039</v>
      </c>
      <c r="H6" s="149">
        <v>0.12563008069992079</v>
      </c>
      <c r="I6" s="219"/>
      <c r="J6" s="219"/>
    </row>
    <row r="7" spans="2:10">
      <c r="B7" s="175" t="s">
        <v>124</v>
      </c>
      <c r="C7" s="224"/>
      <c r="D7" s="218" t="s">
        <v>25</v>
      </c>
      <c r="E7" s="146" t="s">
        <v>179</v>
      </c>
      <c r="F7" s="148">
        <v>0</v>
      </c>
      <c r="G7" s="149">
        <v>1.319434762001036</v>
      </c>
      <c r="H7" s="149">
        <v>0</v>
      </c>
      <c r="I7" s="219">
        <f>SUM(F7:F8)</f>
        <v>0.44035763740539602</v>
      </c>
      <c r="J7" s="219">
        <f>F7/(F7+F8)</f>
        <v>0</v>
      </c>
    </row>
    <row r="8" spans="2:10">
      <c r="B8" s="175" t="s">
        <v>124</v>
      </c>
      <c r="C8" s="224"/>
      <c r="D8" s="218"/>
      <c r="E8" s="146" t="s">
        <v>180</v>
      </c>
      <c r="F8" s="148">
        <v>0.44035763740539602</v>
      </c>
      <c r="G8" s="149">
        <v>2.1035199165344238</v>
      </c>
      <c r="H8" s="149">
        <v>1.849419437348844E-2</v>
      </c>
      <c r="I8" s="219"/>
      <c r="J8" s="219"/>
    </row>
    <row r="9" spans="2:10">
      <c r="B9" s="175" t="s">
        <v>194</v>
      </c>
      <c r="C9" s="224"/>
      <c r="D9" s="218" t="s">
        <v>182</v>
      </c>
      <c r="E9" s="146" t="s">
        <v>183</v>
      </c>
      <c r="F9" s="148">
        <v>0</v>
      </c>
      <c r="G9" s="149">
        <v>1.0041538476943961</v>
      </c>
      <c r="H9" s="149">
        <v>0</v>
      </c>
      <c r="I9" s="219">
        <f>SUM(F9:F10)</f>
        <v>0</v>
      </c>
      <c r="J9" s="219" t="e">
        <f>F9/(F9+F10)</f>
        <v>#DIV/0!</v>
      </c>
    </row>
    <row r="10" spans="2:10">
      <c r="B10" s="175" t="s">
        <v>194</v>
      </c>
      <c r="C10" s="224"/>
      <c r="D10" s="218"/>
      <c r="E10" s="146" t="s">
        <v>184</v>
      </c>
      <c r="F10" s="148">
        <v>0</v>
      </c>
      <c r="G10" s="149">
        <v>1.0041538476943961</v>
      </c>
      <c r="H10" s="149">
        <v>0</v>
      </c>
      <c r="I10" s="219"/>
      <c r="J10" s="219"/>
    </row>
    <row r="11" spans="2:10">
      <c r="B11" s="175" t="s">
        <v>147</v>
      </c>
      <c r="C11" s="224"/>
      <c r="D11" s="218" t="s">
        <v>31</v>
      </c>
      <c r="E11" s="146" t="s">
        <v>185</v>
      </c>
      <c r="F11" s="147" t="s">
        <v>267</v>
      </c>
      <c r="G11" s="147" t="s">
        <v>267</v>
      </c>
      <c r="H11" s="147" t="s">
        <v>267</v>
      </c>
      <c r="I11" s="219">
        <f>SUM(F11:F12)</f>
        <v>0</v>
      </c>
      <c r="J11" s="219" t="e">
        <f>F11/(F11+F12)</f>
        <v>#VALUE!</v>
      </c>
    </row>
    <row r="12" spans="2:10">
      <c r="B12" s="175" t="s">
        <v>147</v>
      </c>
      <c r="C12" s="224"/>
      <c r="D12" s="218"/>
      <c r="E12" s="146" t="s">
        <v>186</v>
      </c>
      <c r="F12" s="147" t="s">
        <v>267</v>
      </c>
      <c r="G12" s="147" t="s">
        <v>267</v>
      </c>
      <c r="H12" s="147" t="s">
        <v>267</v>
      </c>
      <c r="I12" s="219"/>
      <c r="J12" s="219"/>
    </row>
    <row r="13" spans="2:10">
      <c r="B13" s="175" t="s">
        <v>162</v>
      </c>
      <c r="C13" s="224"/>
      <c r="D13" s="218" t="s">
        <v>41</v>
      </c>
      <c r="E13" s="146" t="s">
        <v>226</v>
      </c>
      <c r="F13" s="147">
        <v>0</v>
      </c>
      <c r="G13" s="147">
        <v>1.0470328330993639</v>
      </c>
      <c r="H13" s="147">
        <v>0</v>
      </c>
      <c r="I13" s="219">
        <f>SUM(F13:F14)</f>
        <v>0</v>
      </c>
      <c r="J13" s="219" t="e">
        <f>F13/(F13+F14)</f>
        <v>#DIV/0!</v>
      </c>
    </row>
    <row r="14" spans="2:10">
      <c r="B14" s="175" t="s">
        <v>162</v>
      </c>
      <c r="C14" s="224"/>
      <c r="D14" s="218"/>
      <c r="E14" s="146" t="s">
        <v>227</v>
      </c>
      <c r="F14" s="147">
        <v>0</v>
      </c>
      <c r="G14" s="147">
        <v>1.0470328330993639</v>
      </c>
      <c r="H14" s="147">
        <v>0</v>
      </c>
      <c r="I14" s="219"/>
      <c r="J14" s="219"/>
    </row>
    <row r="15" spans="2:10">
      <c r="B15" s="175" t="s">
        <v>114</v>
      </c>
      <c r="C15" s="224"/>
      <c r="D15" s="222" t="s">
        <v>263</v>
      </c>
      <c r="E15" s="146" t="s">
        <v>281</v>
      </c>
      <c r="F15" s="147">
        <v>0</v>
      </c>
      <c r="G15" s="147">
        <v>0.812588810920716</v>
      </c>
      <c r="H15" s="147">
        <v>0</v>
      </c>
      <c r="I15" s="219">
        <f>SUM(F15:F16)</f>
        <v>1.8987909317016602</v>
      </c>
      <c r="J15" s="219">
        <f>F15/(F15+F16)</f>
        <v>0</v>
      </c>
    </row>
    <row r="16" spans="2:10">
      <c r="B16" s="175" t="s">
        <v>114</v>
      </c>
      <c r="C16" s="223"/>
      <c r="D16" s="223"/>
      <c r="E16" s="146" t="s">
        <v>282</v>
      </c>
      <c r="F16" s="147">
        <v>1.8987909317016602</v>
      </c>
      <c r="G16" s="147">
        <v>3.6984670162200919</v>
      </c>
      <c r="H16" s="147">
        <v>0.80662137269973599</v>
      </c>
      <c r="I16" s="219"/>
      <c r="J16" s="219"/>
    </row>
    <row r="17" spans="2:10">
      <c r="B17" s="175" t="s">
        <v>125</v>
      </c>
      <c r="C17" s="222">
        <v>6181</v>
      </c>
      <c r="D17" s="220"/>
      <c r="E17" s="146" t="s">
        <v>123</v>
      </c>
      <c r="F17" s="147">
        <v>4.5580009460449196</v>
      </c>
      <c r="G17" s="147">
        <v>7.0145678520202797</v>
      </c>
      <c r="H17" s="147">
        <v>2.7557969093322758</v>
      </c>
      <c r="I17" s="221"/>
      <c r="J17" s="221"/>
    </row>
    <row r="18" spans="2:10">
      <c r="B18" s="175" t="s">
        <v>107</v>
      </c>
      <c r="C18" s="224"/>
      <c r="D18" s="220"/>
      <c r="E18" s="146" t="s">
        <v>105</v>
      </c>
      <c r="F18" s="147">
        <v>6.4261688232421807</v>
      </c>
      <c r="G18" s="147">
        <v>9.2981605529785192</v>
      </c>
      <c r="H18" s="147">
        <v>4.21766138076784</v>
      </c>
      <c r="I18" s="221"/>
      <c r="J18" s="221"/>
    </row>
    <row r="19" spans="2:10">
      <c r="B19" s="175" t="s">
        <v>107</v>
      </c>
      <c r="C19" s="224"/>
      <c r="D19" s="218" t="s">
        <v>176</v>
      </c>
      <c r="E19" s="146" t="s">
        <v>177</v>
      </c>
      <c r="F19" s="148">
        <v>0</v>
      </c>
      <c r="G19" s="149">
        <v>0.94804304838180398</v>
      </c>
      <c r="H19" s="149">
        <v>0</v>
      </c>
      <c r="I19" s="219">
        <f>SUM(F19:F20)</f>
        <v>0</v>
      </c>
      <c r="J19" s="219" t="e">
        <f>F19/(F19+F20)</f>
        <v>#DIV/0!</v>
      </c>
    </row>
    <row r="20" spans="2:10">
      <c r="B20" s="175" t="s">
        <v>107</v>
      </c>
      <c r="C20" s="224"/>
      <c r="D20" s="218"/>
      <c r="E20" s="146" t="s">
        <v>178</v>
      </c>
      <c r="F20" s="148">
        <v>0</v>
      </c>
      <c r="G20" s="149">
        <v>0.94804304838180398</v>
      </c>
      <c r="H20" s="149">
        <v>0</v>
      </c>
      <c r="I20" s="219"/>
      <c r="J20" s="219"/>
    </row>
    <row r="21" spans="2:10">
      <c r="B21" s="175" t="s">
        <v>125</v>
      </c>
      <c r="C21" s="224"/>
      <c r="D21" s="218" t="s">
        <v>25</v>
      </c>
      <c r="E21" s="146" t="s">
        <v>179</v>
      </c>
      <c r="F21" s="148">
        <v>0</v>
      </c>
      <c r="G21" s="149">
        <v>1.2065228223800639</v>
      </c>
      <c r="H21" s="149">
        <v>0</v>
      </c>
      <c r="I21" s="219">
        <f>SUM(F21:F22)</f>
        <v>0</v>
      </c>
      <c r="J21" s="219" t="e">
        <f>F21/(F21+F22)</f>
        <v>#DIV/0!</v>
      </c>
    </row>
    <row r="22" spans="2:10">
      <c r="B22" s="175" t="s">
        <v>125</v>
      </c>
      <c r="C22" s="224"/>
      <c r="D22" s="218"/>
      <c r="E22" s="146" t="s">
        <v>180</v>
      </c>
      <c r="F22" s="148">
        <v>0</v>
      </c>
      <c r="G22" s="149">
        <v>1.2065228223800639</v>
      </c>
      <c r="H22" s="149">
        <v>0</v>
      </c>
      <c r="I22" s="219"/>
      <c r="J22" s="219"/>
    </row>
    <row r="23" spans="2:10">
      <c r="B23" s="175" t="s">
        <v>195</v>
      </c>
      <c r="C23" s="224"/>
      <c r="D23" s="218" t="s">
        <v>182</v>
      </c>
      <c r="E23" s="146" t="s">
        <v>183</v>
      </c>
      <c r="F23" s="148">
        <v>0</v>
      </c>
      <c r="G23" s="149">
        <v>1.4060155153274521</v>
      </c>
      <c r="H23" s="149">
        <v>0</v>
      </c>
      <c r="I23" s="219">
        <f>SUM(F23:F24)</f>
        <v>0</v>
      </c>
      <c r="J23" s="219" t="e">
        <f>F23/(F23+F24)</f>
        <v>#DIV/0!</v>
      </c>
    </row>
    <row r="24" spans="2:10">
      <c r="B24" s="175" t="s">
        <v>195</v>
      </c>
      <c r="C24" s="224"/>
      <c r="D24" s="218"/>
      <c r="E24" s="146" t="s">
        <v>184</v>
      </c>
      <c r="F24" s="148">
        <v>0</v>
      </c>
      <c r="G24" s="149">
        <v>1.4060155153274521</v>
      </c>
      <c r="H24" s="149">
        <v>0</v>
      </c>
      <c r="I24" s="219"/>
      <c r="J24" s="219"/>
    </row>
    <row r="25" spans="2:10">
      <c r="B25" s="175" t="s">
        <v>148</v>
      </c>
      <c r="C25" s="224"/>
      <c r="D25" s="218" t="s">
        <v>31</v>
      </c>
      <c r="E25" s="146" t="s">
        <v>185</v>
      </c>
      <c r="F25" s="147" t="s">
        <v>267</v>
      </c>
      <c r="G25" s="147" t="s">
        <v>267</v>
      </c>
      <c r="H25" s="147" t="s">
        <v>267</v>
      </c>
      <c r="I25" s="219">
        <f>SUM(F25:F26)</f>
        <v>0</v>
      </c>
      <c r="J25" s="219" t="e">
        <f>F25/(F25+F26)</f>
        <v>#VALUE!</v>
      </c>
    </row>
    <row r="26" spans="2:10">
      <c r="B26" s="175" t="s">
        <v>148</v>
      </c>
      <c r="C26" s="224"/>
      <c r="D26" s="218"/>
      <c r="E26" s="146" t="s">
        <v>186</v>
      </c>
      <c r="F26" s="147" t="s">
        <v>267</v>
      </c>
      <c r="G26" s="147" t="s">
        <v>267</v>
      </c>
      <c r="H26" s="147" t="s">
        <v>267</v>
      </c>
      <c r="I26" s="219"/>
      <c r="J26" s="219"/>
    </row>
    <row r="27" spans="2:10">
      <c r="B27" s="175" t="s">
        <v>163</v>
      </c>
      <c r="C27" s="224"/>
      <c r="D27" s="218" t="s">
        <v>41</v>
      </c>
      <c r="E27" s="146" t="s">
        <v>226</v>
      </c>
      <c r="F27" s="147">
        <v>0</v>
      </c>
      <c r="G27" s="147">
        <v>1.1172250509262081</v>
      </c>
      <c r="H27" s="147">
        <v>0</v>
      </c>
      <c r="I27" s="219">
        <f>SUM(F27:F28)</f>
        <v>0</v>
      </c>
      <c r="J27" s="219" t="e">
        <f>F27/(F27+F28)</f>
        <v>#DIV/0!</v>
      </c>
    </row>
    <row r="28" spans="2:10">
      <c r="B28" s="175" t="s">
        <v>163</v>
      </c>
      <c r="C28" s="224"/>
      <c r="D28" s="218"/>
      <c r="E28" s="146" t="s">
        <v>227</v>
      </c>
      <c r="F28" s="147">
        <v>0</v>
      </c>
      <c r="G28" s="147">
        <v>1.1172250509262081</v>
      </c>
      <c r="H28" s="147">
        <v>0</v>
      </c>
      <c r="I28" s="219"/>
      <c r="J28" s="219"/>
    </row>
    <row r="29" spans="2:10">
      <c r="B29" s="175" t="s">
        <v>115</v>
      </c>
      <c r="C29" s="224"/>
      <c r="D29" s="222" t="s">
        <v>263</v>
      </c>
      <c r="E29" s="146" t="s">
        <v>281</v>
      </c>
      <c r="F29" s="147">
        <v>0.57151837348937995</v>
      </c>
      <c r="G29" s="147">
        <v>1.8308182954788199</v>
      </c>
      <c r="H29" s="147">
        <v>8.6580574512481606E-2</v>
      </c>
      <c r="I29" s="219">
        <f>SUM(F29:F30)</f>
        <v>2.286281824111938</v>
      </c>
      <c r="J29" s="219">
        <f>F29/(F29+F30)</f>
        <v>0.24997721954570287</v>
      </c>
    </row>
    <row r="30" spans="2:10">
      <c r="B30" s="175" t="s">
        <v>115</v>
      </c>
      <c r="C30" s="223"/>
      <c r="D30" s="223"/>
      <c r="E30" s="146" t="s">
        <v>282</v>
      </c>
      <c r="F30" s="147">
        <v>1.714763450622558</v>
      </c>
      <c r="G30" s="147">
        <v>3.5056433677673322</v>
      </c>
      <c r="H30" s="147">
        <v>0.67154121398925604</v>
      </c>
      <c r="I30" s="219"/>
      <c r="J30" s="219"/>
    </row>
    <row r="31" spans="2:10">
      <c r="B31" s="175" t="s">
        <v>122</v>
      </c>
      <c r="C31" s="222" t="s">
        <v>234</v>
      </c>
      <c r="D31" s="220"/>
      <c r="E31" s="146" t="s">
        <v>123</v>
      </c>
      <c r="F31" s="147">
        <v>7.6978088378906193</v>
      </c>
      <c r="G31" s="147">
        <v>10.86340332031252</v>
      </c>
      <c r="H31" s="147">
        <v>5.2174744606018004</v>
      </c>
      <c r="I31" s="221"/>
      <c r="J31" s="221"/>
    </row>
    <row r="32" spans="2:10">
      <c r="B32" s="175" t="s">
        <v>104</v>
      </c>
      <c r="C32" s="224"/>
      <c r="D32" s="220"/>
      <c r="E32" s="146" t="s">
        <v>105</v>
      </c>
      <c r="F32" s="147">
        <v>7.8260986328125002</v>
      </c>
      <c r="G32" s="147">
        <v>10.926305770874039</v>
      </c>
      <c r="H32" s="147">
        <v>5.3774027824401998</v>
      </c>
      <c r="I32" s="221"/>
      <c r="J32" s="221"/>
    </row>
    <row r="33" spans="2:10">
      <c r="B33" s="176" t="s">
        <v>104</v>
      </c>
      <c r="C33" s="224"/>
      <c r="D33" s="218" t="s">
        <v>176</v>
      </c>
      <c r="E33" s="146" t="s">
        <v>177</v>
      </c>
      <c r="F33" s="148">
        <v>2.0773771286010798</v>
      </c>
      <c r="G33" s="149">
        <v>4.5153098106384402</v>
      </c>
      <c r="H33" s="149">
        <v>0.73030126094818004</v>
      </c>
      <c r="I33" s="219">
        <f>SUM(F33:F34)</f>
        <v>2.4927791595459037</v>
      </c>
      <c r="J33" s="219">
        <f>F33/(F33+F34)</f>
        <v>0.83335786912608201</v>
      </c>
    </row>
    <row r="34" spans="2:10">
      <c r="B34" s="176" t="s">
        <v>104</v>
      </c>
      <c r="C34" s="224"/>
      <c r="D34" s="218"/>
      <c r="E34" s="146" t="s">
        <v>178</v>
      </c>
      <c r="F34" s="148">
        <v>0.41540203094482403</v>
      </c>
      <c r="G34" s="149">
        <v>1.984291076660156</v>
      </c>
      <c r="H34" s="149">
        <v>1.74461491405964E-2</v>
      </c>
      <c r="I34" s="219"/>
      <c r="J34" s="219"/>
    </row>
    <row r="35" spans="2:10">
      <c r="B35" s="176" t="s">
        <v>122</v>
      </c>
      <c r="C35" s="224"/>
      <c r="D35" s="218" t="s">
        <v>25</v>
      </c>
      <c r="E35" s="146" t="s">
        <v>179</v>
      </c>
      <c r="F35" s="148">
        <v>1.672310638427734</v>
      </c>
      <c r="G35" s="149">
        <v>3.9438421726226802</v>
      </c>
      <c r="H35" s="149">
        <v>0.50455713272094804</v>
      </c>
      <c r="I35" s="219">
        <f>SUM(F35:F36)</f>
        <v>4.1809997558593741</v>
      </c>
      <c r="J35" s="219">
        <f>F35/(F35+F36)</f>
        <v>0.39997865010255251</v>
      </c>
    </row>
    <row r="36" spans="2:10">
      <c r="B36" s="176" t="s">
        <v>122</v>
      </c>
      <c r="C36" s="224"/>
      <c r="D36" s="218"/>
      <c r="E36" s="146" t="s">
        <v>180</v>
      </c>
      <c r="F36" s="148">
        <v>2.5086891174316399</v>
      </c>
      <c r="G36" s="149">
        <v>5.1291880607604803</v>
      </c>
      <c r="H36" s="149">
        <v>0.98241049051284801</v>
      </c>
      <c r="I36" s="219"/>
      <c r="J36" s="219"/>
    </row>
    <row r="37" spans="2:10">
      <c r="B37" s="176" t="s">
        <v>193</v>
      </c>
      <c r="C37" s="224"/>
      <c r="D37" s="218" t="s">
        <v>182</v>
      </c>
      <c r="E37" s="146" t="s">
        <v>183</v>
      </c>
      <c r="F37" s="148">
        <v>0</v>
      </c>
      <c r="G37" s="149">
        <v>1.2348430156707759</v>
      </c>
      <c r="H37" s="149">
        <v>0</v>
      </c>
      <c r="I37" s="219">
        <f>SUM(F37:F38)</f>
        <v>0</v>
      </c>
      <c r="J37" s="219" t="e">
        <f>F37/(F37+F38)</f>
        <v>#DIV/0!</v>
      </c>
    </row>
    <row r="38" spans="2:10">
      <c r="B38" s="176" t="s">
        <v>193</v>
      </c>
      <c r="C38" s="224"/>
      <c r="D38" s="218"/>
      <c r="E38" s="146" t="s">
        <v>184</v>
      </c>
      <c r="F38" s="148">
        <v>0</v>
      </c>
      <c r="G38" s="149">
        <v>1.2348430156707759</v>
      </c>
      <c r="H38" s="149">
        <v>0</v>
      </c>
      <c r="I38" s="219"/>
      <c r="J38" s="219"/>
    </row>
    <row r="39" spans="2:10">
      <c r="B39" s="176" t="s">
        <v>146</v>
      </c>
      <c r="C39" s="224"/>
      <c r="D39" s="218" t="s">
        <v>31</v>
      </c>
      <c r="E39" s="146" t="s">
        <v>185</v>
      </c>
      <c r="F39" s="147" t="s">
        <v>267</v>
      </c>
      <c r="G39" s="147" t="s">
        <v>267</v>
      </c>
      <c r="H39" s="147" t="s">
        <v>267</v>
      </c>
      <c r="I39" s="219">
        <f>SUM(F39:F40)</f>
        <v>0</v>
      </c>
      <c r="J39" s="219" t="e">
        <f>F39/(F39+F40)</f>
        <v>#VALUE!</v>
      </c>
    </row>
    <row r="40" spans="2:10">
      <c r="B40" s="176" t="s">
        <v>146</v>
      </c>
      <c r="C40" s="224"/>
      <c r="D40" s="218"/>
      <c r="E40" s="146" t="s">
        <v>186</v>
      </c>
      <c r="F40" s="147" t="s">
        <v>267</v>
      </c>
      <c r="G40" s="147" t="s">
        <v>267</v>
      </c>
      <c r="H40" s="147" t="s">
        <v>267</v>
      </c>
      <c r="I40" s="219"/>
      <c r="J40" s="219"/>
    </row>
    <row r="41" spans="2:10">
      <c r="B41" s="176" t="s">
        <v>161</v>
      </c>
      <c r="C41" s="224"/>
      <c r="D41" s="218" t="s">
        <v>41</v>
      </c>
      <c r="E41" s="146" t="s">
        <v>226</v>
      </c>
      <c r="F41" s="147">
        <v>0.44468531608581596</v>
      </c>
      <c r="G41" s="147">
        <v>2.1241960525512682</v>
      </c>
      <c r="H41" s="147">
        <v>1.8675938248634321E-2</v>
      </c>
      <c r="I41" s="219">
        <f>SUM(F41:F42)</f>
        <v>0.88937063217163193</v>
      </c>
      <c r="J41" s="219">
        <f>F41/(F41+F42)</f>
        <v>0.5</v>
      </c>
    </row>
    <row r="42" spans="2:10">
      <c r="B42" s="176" t="s">
        <v>161</v>
      </c>
      <c r="C42" s="224"/>
      <c r="D42" s="218"/>
      <c r="E42" s="146" t="s">
        <v>227</v>
      </c>
      <c r="F42" s="147">
        <v>0.44468531608581596</v>
      </c>
      <c r="G42" s="147">
        <v>2.1241960525512682</v>
      </c>
      <c r="H42" s="147">
        <v>1.8675938248634321E-2</v>
      </c>
      <c r="I42" s="219"/>
      <c r="J42" s="219"/>
    </row>
    <row r="43" spans="2:10">
      <c r="B43" s="176" t="s">
        <v>113</v>
      </c>
      <c r="C43" s="224"/>
      <c r="D43" s="222" t="s">
        <v>263</v>
      </c>
      <c r="E43" s="146" t="s">
        <v>281</v>
      </c>
      <c r="F43" s="147">
        <v>0</v>
      </c>
      <c r="G43" s="147">
        <v>0.95809328556060802</v>
      </c>
      <c r="H43" s="147">
        <v>0</v>
      </c>
      <c r="I43" s="219">
        <f>SUM(F43:F44)</f>
        <v>1.9189407348632819</v>
      </c>
      <c r="J43" s="219">
        <f>F43/(F43+F44)</f>
        <v>0</v>
      </c>
    </row>
    <row r="44" spans="2:10">
      <c r="B44" s="176" t="s">
        <v>113</v>
      </c>
      <c r="C44" s="223"/>
      <c r="D44" s="223"/>
      <c r="E44" s="146" t="s">
        <v>282</v>
      </c>
      <c r="F44" s="147">
        <v>1.9189407348632819</v>
      </c>
      <c r="G44" s="147">
        <v>3.923150062561036</v>
      </c>
      <c r="H44" s="147">
        <v>0.75149184465408403</v>
      </c>
      <c r="I44" s="219"/>
      <c r="J44" s="219"/>
    </row>
    <row r="45" spans="2:10">
      <c r="B45" s="175" t="s">
        <v>126</v>
      </c>
      <c r="C45" s="222">
        <v>6274</v>
      </c>
      <c r="D45" s="220"/>
      <c r="E45" s="146" t="s">
        <v>123</v>
      </c>
      <c r="F45" s="147">
        <v>5.0439609527587796</v>
      </c>
      <c r="G45" s="147">
        <v>7.6793236732482804</v>
      </c>
      <c r="H45" s="147">
        <v>3.09449291229248</v>
      </c>
      <c r="I45" s="221"/>
      <c r="J45" s="221"/>
    </row>
    <row r="46" spans="2:10">
      <c r="B46" s="175" t="s">
        <v>108</v>
      </c>
      <c r="C46" s="224"/>
      <c r="D46" s="220"/>
      <c r="E46" s="146" t="s">
        <v>105</v>
      </c>
      <c r="F46" s="147">
        <v>3.3446212768554604</v>
      </c>
      <c r="G46" s="147">
        <v>5.4304795265197603</v>
      </c>
      <c r="H46" s="147">
        <v>1.8769955635070801</v>
      </c>
      <c r="I46" s="221"/>
      <c r="J46" s="221"/>
    </row>
    <row r="47" spans="2:10">
      <c r="B47" s="175" t="s">
        <v>108</v>
      </c>
      <c r="C47" s="224"/>
      <c r="D47" s="218" t="s">
        <v>176</v>
      </c>
      <c r="E47" s="146" t="s">
        <v>177</v>
      </c>
      <c r="F47" s="148">
        <v>1.9331562042236321</v>
      </c>
      <c r="G47" s="149">
        <v>4.2017612457275204</v>
      </c>
      <c r="H47" s="149">
        <v>0.67960721254348799</v>
      </c>
      <c r="I47" s="219">
        <f>SUM(F47:F48)</f>
        <v>3.8663124084472642</v>
      </c>
      <c r="J47" s="219">
        <f>F47/(F47+F48)</f>
        <v>0.5</v>
      </c>
    </row>
    <row r="48" spans="2:10">
      <c r="B48" s="175" t="s">
        <v>108</v>
      </c>
      <c r="C48" s="224"/>
      <c r="D48" s="218"/>
      <c r="E48" s="146" t="s">
        <v>178</v>
      </c>
      <c r="F48" s="148">
        <v>1.9331562042236321</v>
      </c>
      <c r="G48" s="149">
        <v>4.2017612457275204</v>
      </c>
      <c r="H48" s="149">
        <v>0.67960721254348799</v>
      </c>
      <c r="I48" s="219"/>
      <c r="J48" s="219"/>
    </row>
    <row r="49" spans="2:10">
      <c r="B49" s="175" t="s">
        <v>126</v>
      </c>
      <c r="C49" s="224"/>
      <c r="D49" s="218" t="s">
        <v>25</v>
      </c>
      <c r="E49" s="146" t="s">
        <v>179</v>
      </c>
      <c r="F49" s="148">
        <v>0</v>
      </c>
      <c r="G49" s="149">
        <v>1.1005676984787001</v>
      </c>
      <c r="H49" s="149">
        <v>0</v>
      </c>
      <c r="I49" s="219">
        <f>SUM(F49:F50)</f>
        <v>0.73466277122497603</v>
      </c>
      <c r="J49" s="219">
        <f>F49/(F49+F50)</f>
        <v>0</v>
      </c>
    </row>
    <row r="50" spans="2:10">
      <c r="B50" s="175" t="s">
        <v>126</v>
      </c>
      <c r="C50" s="224"/>
      <c r="D50" s="218"/>
      <c r="E50" s="146" t="s">
        <v>180</v>
      </c>
      <c r="F50" s="148">
        <v>0.73466277122497603</v>
      </c>
      <c r="G50" s="149">
        <v>2.3535296916961679</v>
      </c>
      <c r="H50" s="149">
        <v>0.1112940385937692</v>
      </c>
      <c r="I50" s="219"/>
      <c r="J50" s="219"/>
    </row>
    <row r="51" spans="2:10">
      <c r="B51" s="175" t="s">
        <v>196</v>
      </c>
      <c r="C51" s="224"/>
      <c r="D51" s="218" t="s">
        <v>182</v>
      </c>
      <c r="E51" s="146" t="s">
        <v>183</v>
      </c>
      <c r="F51" s="148">
        <v>0</v>
      </c>
      <c r="G51" s="149">
        <v>1.0670012235641479</v>
      </c>
      <c r="H51" s="149">
        <v>0</v>
      </c>
      <c r="I51" s="219">
        <f>SUM(F51:F52)</f>
        <v>0.35611505508422797</v>
      </c>
      <c r="J51" s="219">
        <f>F51/(F51+F52)</f>
        <v>0</v>
      </c>
    </row>
    <row r="52" spans="2:10">
      <c r="B52" s="175" t="s">
        <v>196</v>
      </c>
      <c r="C52" s="224"/>
      <c r="D52" s="218"/>
      <c r="E52" s="146" t="s">
        <v>184</v>
      </c>
      <c r="F52" s="148">
        <v>0.35611505508422797</v>
      </c>
      <c r="G52" s="149">
        <v>1.7010484933853161</v>
      </c>
      <c r="H52" s="149">
        <v>1.4956288971006881E-2</v>
      </c>
      <c r="I52" s="219"/>
      <c r="J52" s="219"/>
    </row>
    <row r="53" spans="2:10">
      <c r="B53" s="175" t="s">
        <v>149</v>
      </c>
      <c r="C53" s="224"/>
      <c r="D53" s="218" t="s">
        <v>31</v>
      </c>
      <c r="E53" s="146" t="s">
        <v>185</v>
      </c>
      <c r="F53" s="147" t="s">
        <v>267</v>
      </c>
      <c r="G53" s="147" t="s">
        <v>267</v>
      </c>
      <c r="H53" s="147" t="s">
        <v>267</v>
      </c>
      <c r="I53" s="219">
        <f>SUM(F53:F54)</f>
        <v>0</v>
      </c>
      <c r="J53" s="219" t="e">
        <f>F53/(F53+F54)</f>
        <v>#VALUE!</v>
      </c>
    </row>
    <row r="54" spans="2:10">
      <c r="B54" s="175" t="s">
        <v>149</v>
      </c>
      <c r="C54" s="224"/>
      <c r="D54" s="218"/>
      <c r="E54" s="146" t="s">
        <v>186</v>
      </c>
      <c r="F54" s="147" t="s">
        <v>267</v>
      </c>
      <c r="G54" s="147" t="s">
        <v>267</v>
      </c>
      <c r="H54" s="147" t="s">
        <v>267</v>
      </c>
      <c r="I54" s="219"/>
      <c r="J54" s="219"/>
    </row>
    <row r="55" spans="2:10">
      <c r="B55" s="175" t="s">
        <v>164</v>
      </c>
      <c r="C55" s="224"/>
      <c r="D55" s="218" t="s">
        <v>41</v>
      </c>
      <c r="E55" s="146" t="s">
        <v>226</v>
      </c>
      <c r="F55" s="147">
        <v>0.43092188835143996</v>
      </c>
      <c r="G55" s="147">
        <v>2.058438777923584</v>
      </c>
      <c r="H55" s="147">
        <v>1.809792406857012E-2</v>
      </c>
      <c r="I55" s="219">
        <f>SUM(F55:F56)</f>
        <v>0.43092188835143996</v>
      </c>
      <c r="J55" s="219">
        <f>F55/(F55+F56)</f>
        <v>1</v>
      </c>
    </row>
    <row r="56" spans="2:10">
      <c r="B56" s="175" t="s">
        <v>164</v>
      </c>
      <c r="C56" s="224"/>
      <c r="D56" s="218"/>
      <c r="E56" s="146" t="s">
        <v>227</v>
      </c>
      <c r="F56" s="147">
        <v>0</v>
      </c>
      <c r="G56" s="147">
        <v>1.291159987449644</v>
      </c>
      <c r="H56" s="147">
        <v>0</v>
      </c>
      <c r="I56" s="219"/>
      <c r="J56" s="219"/>
    </row>
    <row r="57" spans="2:10">
      <c r="B57" s="175" t="s">
        <v>116</v>
      </c>
      <c r="C57" s="224"/>
      <c r="D57" s="222" t="s">
        <v>263</v>
      </c>
      <c r="E57" s="146" t="s">
        <v>281</v>
      </c>
      <c r="F57" s="147">
        <v>0</v>
      </c>
      <c r="G57" s="147">
        <v>0.760597884655</v>
      </c>
      <c r="H57" s="147">
        <v>0</v>
      </c>
      <c r="I57" s="219">
        <f>SUM(F57:F58)</f>
        <v>1.2694242477416999</v>
      </c>
      <c r="J57" s="219">
        <f>F57/(F57+F58)</f>
        <v>0</v>
      </c>
    </row>
    <row r="58" spans="2:10">
      <c r="B58" s="175" t="s">
        <v>116</v>
      </c>
      <c r="C58" s="223"/>
      <c r="D58" s="223"/>
      <c r="E58" s="146" t="s">
        <v>282</v>
      </c>
      <c r="F58" s="147">
        <v>1.2694242477416999</v>
      </c>
      <c r="G58" s="147">
        <v>2.7588951587677002</v>
      </c>
      <c r="H58" s="147">
        <v>0.446290522813796</v>
      </c>
      <c r="I58" s="219"/>
      <c r="J58" s="219"/>
    </row>
    <row r="59" spans="2:10">
      <c r="B59" s="175" t="s">
        <v>127</v>
      </c>
      <c r="C59" s="222">
        <v>7110</v>
      </c>
      <c r="D59" s="220"/>
      <c r="E59" s="146" t="s">
        <v>123</v>
      </c>
      <c r="F59" s="147">
        <v>3.3353370666503999</v>
      </c>
      <c r="G59" s="147">
        <v>5.6138973236084002</v>
      </c>
      <c r="H59" s="147">
        <v>1.7771624326705919</v>
      </c>
      <c r="I59" s="221"/>
      <c r="J59" s="221"/>
    </row>
    <row r="60" spans="2:10">
      <c r="B60" s="175" t="s">
        <v>109</v>
      </c>
      <c r="C60" s="224"/>
      <c r="D60" s="220"/>
      <c r="E60" s="146" t="s">
        <v>105</v>
      </c>
      <c r="F60" s="147">
        <v>3.7359146118163999</v>
      </c>
      <c r="G60" s="147">
        <v>5.9739022254943999</v>
      </c>
      <c r="H60" s="147">
        <v>2.1423087120056161</v>
      </c>
      <c r="I60" s="221"/>
      <c r="J60" s="221"/>
    </row>
    <row r="61" spans="2:10">
      <c r="B61" s="175" t="s">
        <v>109</v>
      </c>
      <c r="C61" s="224"/>
      <c r="D61" s="218" t="s">
        <v>176</v>
      </c>
      <c r="E61" s="146" t="s">
        <v>177</v>
      </c>
      <c r="F61" s="148">
        <v>0.33206663131713798</v>
      </c>
      <c r="G61" s="149">
        <v>1.5861616134643559</v>
      </c>
      <c r="H61" s="149">
        <v>1.3946327380836E-2</v>
      </c>
      <c r="I61" s="219">
        <f>SUM(F61:F62)</f>
        <v>0.66413326263427597</v>
      </c>
      <c r="J61" s="219">
        <f>F61/(F61+F62)</f>
        <v>0.5</v>
      </c>
    </row>
    <row r="62" spans="2:10">
      <c r="B62" s="175" t="s">
        <v>109</v>
      </c>
      <c r="C62" s="224"/>
      <c r="D62" s="218"/>
      <c r="E62" s="146" t="s">
        <v>178</v>
      </c>
      <c r="F62" s="148">
        <v>0.33206663131713798</v>
      </c>
      <c r="G62" s="149">
        <v>1.5861616134643559</v>
      </c>
      <c r="H62" s="149">
        <v>1.3946327380836E-2</v>
      </c>
      <c r="I62" s="219"/>
      <c r="J62" s="219"/>
    </row>
    <row r="63" spans="2:10">
      <c r="B63" s="175" t="s">
        <v>127</v>
      </c>
      <c r="C63" s="224"/>
      <c r="D63" s="218" t="s">
        <v>25</v>
      </c>
      <c r="E63" s="146" t="s">
        <v>179</v>
      </c>
      <c r="F63" s="148">
        <v>1.1793699264526361</v>
      </c>
      <c r="G63" s="149">
        <v>3.1263699531555158</v>
      </c>
      <c r="H63" s="149">
        <v>0.27987703680992121</v>
      </c>
      <c r="I63" s="219">
        <f>SUM(F63:F64)</f>
        <v>2.7519288063049299</v>
      </c>
      <c r="J63" s="219">
        <f>F63/(F63+F64)</f>
        <v>0.42856120541730142</v>
      </c>
    </row>
    <row r="64" spans="2:10">
      <c r="B64" s="175" t="s">
        <v>127</v>
      </c>
      <c r="C64" s="224"/>
      <c r="D64" s="218"/>
      <c r="E64" s="146" t="s">
        <v>180</v>
      </c>
      <c r="F64" s="148">
        <v>1.572558879852294</v>
      </c>
      <c r="G64" s="149">
        <v>3.7085421085357679</v>
      </c>
      <c r="H64" s="149">
        <v>0.47446426749229598</v>
      </c>
      <c r="I64" s="219"/>
      <c r="J64" s="219"/>
    </row>
    <row r="65" spans="2:10">
      <c r="B65" s="175" t="s">
        <v>197</v>
      </c>
      <c r="C65" s="224"/>
      <c r="D65" s="218" t="s">
        <v>182</v>
      </c>
      <c r="E65" s="146" t="s">
        <v>183</v>
      </c>
      <c r="F65" s="148">
        <v>0</v>
      </c>
      <c r="G65" s="149">
        <v>1.2751613855361921</v>
      </c>
      <c r="H65" s="149">
        <v>0</v>
      </c>
      <c r="I65" s="219">
        <f>SUM(F65:F66)</f>
        <v>0</v>
      </c>
      <c r="J65" s="219" t="e">
        <f>F65/(F65+F66)</f>
        <v>#DIV/0!</v>
      </c>
    </row>
    <row r="66" spans="2:10">
      <c r="B66" s="175" t="s">
        <v>197</v>
      </c>
      <c r="C66" s="224"/>
      <c r="D66" s="218"/>
      <c r="E66" s="146" t="s">
        <v>184</v>
      </c>
      <c r="F66" s="148">
        <v>0</v>
      </c>
      <c r="G66" s="149">
        <v>1.2751613855361921</v>
      </c>
      <c r="H66" s="149">
        <v>0</v>
      </c>
      <c r="I66" s="219"/>
      <c r="J66" s="219"/>
    </row>
    <row r="67" spans="2:10">
      <c r="B67" s="175" t="s">
        <v>150</v>
      </c>
      <c r="C67" s="224"/>
      <c r="D67" s="218" t="s">
        <v>31</v>
      </c>
      <c r="E67" s="146" t="s">
        <v>185</v>
      </c>
      <c r="F67" s="147" t="s">
        <v>267</v>
      </c>
      <c r="G67" s="147" t="s">
        <v>267</v>
      </c>
      <c r="H67" s="147" t="s">
        <v>267</v>
      </c>
      <c r="I67" s="219">
        <f>SUM(F67:F68)</f>
        <v>0</v>
      </c>
      <c r="J67" s="219" t="e">
        <f>F67/(F67+F68)</f>
        <v>#VALUE!</v>
      </c>
    </row>
    <row r="68" spans="2:10">
      <c r="B68" s="175" t="s">
        <v>150</v>
      </c>
      <c r="C68" s="224"/>
      <c r="D68" s="218"/>
      <c r="E68" s="146" t="s">
        <v>186</v>
      </c>
      <c r="F68" s="147" t="s">
        <v>267</v>
      </c>
      <c r="G68" s="147" t="s">
        <v>267</v>
      </c>
      <c r="H68" s="147" t="s">
        <v>267</v>
      </c>
      <c r="I68" s="219"/>
      <c r="J68" s="219"/>
    </row>
    <row r="69" spans="2:10">
      <c r="B69" s="175" t="s">
        <v>165</v>
      </c>
      <c r="C69" s="224"/>
      <c r="D69" s="218" t="s">
        <v>41</v>
      </c>
      <c r="E69" s="146" t="s">
        <v>226</v>
      </c>
      <c r="F69" s="147">
        <v>0</v>
      </c>
      <c r="G69" s="147">
        <v>1.2809541225433361</v>
      </c>
      <c r="H69" s="147">
        <v>0</v>
      </c>
      <c r="I69" s="219">
        <f>SUM(F69:F70)</f>
        <v>0</v>
      </c>
      <c r="J69" s="219" t="e">
        <f>F69/(F69+F70)</f>
        <v>#DIV/0!</v>
      </c>
    </row>
    <row r="70" spans="2:10">
      <c r="B70" s="175" t="s">
        <v>165</v>
      </c>
      <c r="C70" s="224"/>
      <c r="D70" s="218"/>
      <c r="E70" s="146" t="s">
        <v>227</v>
      </c>
      <c r="F70" s="147">
        <v>0</v>
      </c>
      <c r="G70" s="147">
        <v>1.2809541225433361</v>
      </c>
      <c r="H70" s="147">
        <v>0</v>
      </c>
      <c r="I70" s="219"/>
      <c r="J70" s="219"/>
    </row>
    <row r="71" spans="2:10">
      <c r="B71" s="175" t="s">
        <v>117</v>
      </c>
      <c r="C71" s="224"/>
      <c r="D71" s="222" t="s">
        <v>263</v>
      </c>
      <c r="E71" s="146" t="s">
        <v>281</v>
      </c>
      <c r="F71" s="147">
        <v>0.82167720794677801</v>
      </c>
      <c r="G71" s="147">
        <v>2.1780323982238761</v>
      </c>
      <c r="H71" s="147">
        <v>0.194998413324356</v>
      </c>
      <c r="I71" s="219">
        <f>SUM(F71:F72)</f>
        <v>1.9172787666320801</v>
      </c>
      <c r="J71" s="219">
        <f>F71/(F71+F72)</f>
        <v>0.42856428717987016</v>
      </c>
    </row>
    <row r="72" spans="2:10">
      <c r="B72" s="175" t="s">
        <v>117</v>
      </c>
      <c r="C72" s="223"/>
      <c r="D72" s="223"/>
      <c r="E72" s="146" t="s">
        <v>282</v>
      </c>
      <c r="F72" s="147">
        <v>1.0956015586853021</v>
      </c>
      <c r="G72" s="147">
        <v>2.583562850952148</v>
      </c>
      <c r="H72" s="147">
        <v>0.33057087659835799</v>
      </c>
      <c r="I72" s="219"/>
      <c r="J72" s="219"/>
    </row>
    <row r="73" spans="2:10">
      <c r="B73" s="175" t="s">
        <v>135</v>
      </c>
      <c r="C73" s="222">
        <v>7114</v>
      </c>
      <c r="D73" s="220"/>
      <c r="E73" s="146" t="s">
        <v>123</v>
      </c>
      <c r="F73" s="147">
        <v>14.445632934570321</v>
      </c>
      <c r="G73" s="147">
        <v>18.8937873840332</v>
      </c>
      <c r="H73" s="147">
        <v>10.759257316589361</v>
      </c>
      <c r="I73" s="221"/>
      <c r="J73" s="221"/>
    </row>
    <row r="74" spans="2:10">
      <c r="B74" s="175" t="s">
        <v>117</v>
      </c>
      <c r="C74" s="224"/>
      <c r="D74" s="220"/>
      <c r="E74" s="146" t="s">
        <v>105</v>
      </c>
      <c r="F74" s="147">
        <v>16.29501190185546</v>
      </c>
      <c r="G74" s="147">
        <v>20.87338066101076</v>
      </c>
      <c r="H74" s="147">
        <v>12.442892074584959</v>
      </c>
      <c r="I74" s="221"/>
      <c r="J74" s="221"/>
    </row>
    <row r="75" spans="2:10">
      <c r="B75" s="175" t="s">
        <v>117</v>
      </c>
      <c r="C75" s="224"/>
      <c r="D75" s="218" t="s">
        <v>176</v>
      </c>
      <c r="E75" s="146" t="s">
        <v>177</v>
      </c>
      <c r="F75" s="148">
        <v>0.35611505508422797</v>
      </c>
      <c r="G75" s="149">
        <v>1.7010484933853161</v>
      </c>
      <c r="H75" s="149">
        <v>1.4956288971006881E-2</v>
      </c>
      <c r="I75" s="219">
        <f>SUM(F75:F76)</f>
        <v>0.71223011016845594</v>
      </c>
      <c r="J75" s="219">
        <f>F75/(F75+F76)</f>
        <v>0.5</v>
      </c>
    </row>
    <row r="76" spans="2:10">
      <c r="B76" s="175" t="s">
        <v>117</v>
      </c>
      <c r="C76" s="224"/>
      <c r="D76" s="218"/>
      <c r="E76" s="146" t="s">
        <v>178</v>
      </c>
      <c r="F76" s="148">
        <v>0.35611505508422797</v>
      </c>
      <c r="G76" s="149">
        <v>1.7010484933853161</v>
      </c>
      <c r="H76" s="149">
        <v>1.4956288971006881E-2</v>
      </c>
      <c r="I76" s="219"/>
      <c r="J76" s="219"/>
    </row>
    <row r="77" spans="2:10">
      <c r="B77" s="175" t="s">
        <v>135</v>
      </c>
      <c r="C77" s="224"/>
      <c r="D77" s="218" t="s">
        <v>25</v>
      </c>
      <c r="E77" s="146" t="s">
        <v>179</v>
      </c>
      <c r="F77" s="148">
        <v>0</v>
      </c>
      <c r="G77" s="149">
        <v>1.2242279052734359</v>
      </c>
      <c r="H77" s="149">
        <v>0</v>
      </c>
      <c r="I77" s="219">
        <f>SUM(F77:F78)</f>
        <v>0.40858540534973198</v>
      </c>
      <c r="J77" s="219">
        <f>F77/(F77+F78)</f>
        <v>0</v>
      </c>
    </row>
    <row r="78" spans="2:10">
      <c r="B78" s="175" t="s">
        <v>135</v>
      </c>
      <c r="C78" s="224"/>
      <c r="D78" s="218"/>
      <c r="E78" s="146" t="s">
        <v>180</v>
      </c>
      <c r="F78" s="148">
        <v>0.40858540534973198</v>
      </c>
      <c r="G78" s="149">
        <v>1.9517238140106199</v>
      </c>
      <c r="H78" s="149">
        <v>1.715987361967564E-2</v>
      </c>
      <c r="I78" s="219"/>
      <c r="J78" s="219"/>
    </row>
    <row r="79" spans="2:10">
      <c r="B79" s="175" t="s">
        <v>143</v>
      </c>
      <c r="C79" s="224"/>
      <c r="D79" s="218" t="s">
        <v>182</v>
      </c>
      <c r="E79" s="146" t="s">
        <v>183</v>
      </c>
      <c r="F79" s="148">
        <v>0</v>
      </c>
      <c r="G79" s="149">
        <v>1.1868194341659559</v>
      </c>
      <c r="H79" s="149">
        <v>0</v>
      </c>
      <c r="I79" s="219">
        <f>SUM(F79:F80)</f>
        <v>0</v>
      </c>
      <c r="J79" s="219" t="e">
        <f>F79/(F79+F80)</f>
        <v>#DIV/0!</v>
      </c>
    </row>
    <row r="80" spans="2:10">
      <c r="B80" s="175" t="s">
        <v>143</v>
      </c>
      <c r="C80" s="224"/>
      <c r="D80" s="218"/>
      <c r="E80" s="146" t="s">
        <v>184</v>
      </c>
      <c r="F80" s="148">
        <v>0</v>
      </c>
      <c r="G80" s="149">
        <v>1.1868194341659559</v>
      </c>
      <c r="H80" s="149">
        <v>0</v>
      </c>
      <c r="I80" s="219"/>
      <c r="J80" s="219"/>
    </row>
    <row r="81" spans="2:10">
      <c r="B81" s="175" t="s">
        <v>158</v>
      </c>
      <c r="C81" s="224"/>
      <c r="D81" s="218" t="s">
        <v>31</v>
      </c>
      <c r="E81" s="146" t="s">
        <v>185</v>
      </c>
      <c r="F81" s="147" t="s">
        <v>267</v>
      </c>
      <c r="G81" s="147" t="s">
        <v>267</v>
      </c>
      <c r="H81" s="147" t="s">
        <v>267</v>
      </c>
      <c r="I81" s="219">
        <f>SUM(F81:F82)</f>
        <v>0</v>
      </c>
      <c r="J81" s="219" t="e">
        <f>F81/(F81+F82)</f>
        <v>#VALUE!</v>
      </c>
    </row>
    <row r="82" spans="2:10">
      <c r="B82" s="175" t="s">
        <v>158</v>
      </c>
      <c r="C82" s="224"/>
      <c r="D82" s="218"/>
      <c r="E82" s="146" t="s">
        <v>186</v>
      </c>
      <c r="F82" s="147" t="s">
        <v>267</v>
      </c>
      <c r="G82" s="147" t="s">
        <v>267</v>
      </c>
      <c r="H82" s="147" t="s">
        <v>267</v>
      </c>
      <c r="I82" s="219"/>
      <c r="J82" s="219"/>
    </row>
    <row r="83" spans="2:10">
      <c r="B83" s="175" t="s">
        <v>190</v>
      </c>
      <c r="C83" s="224"/>
      <c r="D83" s="218" t="s">
        <v>41</v>
      </c>
      <c r="E83" s="146" t="s">
        <v>226</v>
      </c>
      <c r="F83" s="147">
        <v>0</v>
      </c>
      <c r="G83" s="147">
        <v>1.2248661518096919</v>
      </c>
      <c r="H83" s="147">
        <v>0</v>
      </c>
      <c r="I83" s="219">
        <f>SUM(F83:F84)</f>
        <v>0</v>
      </c>
      <c r="J83" s="219" t="e">
        <f>F83/(F83+F84)</f>
        <v>#DIV/0!</v>
      </c>
    </row>
    <row r="84" spans="2:10">
      <c r="B84" s="175" t="s">
        <v>190</v>
      </c>
      <c r="C84" s="224"/>
      <c r="D84" s="218"/>
      <c r="E84" s="146" t="s">
        <v>227</v>
      </c>
      <c r="F84" s="147">
        <v>0</v>
      </c>
      <c r="G84" s="147">
        <v>1.2248661518096919</v>
      </c>
      <c r="H84" s="147">
        <v>0</v>
      </c>
      <c r="I84" s="219"/>
      <c r="J84" s="219"/>
    </row>
    <row r="85" spans="2:10">
      <c r="B85" s="175" t="s">
        <v>110</v>
      </c>
      <c r="C85" s="224"/>
      <c r="D85" s="222" t="s">
        <v>263</v>
      </c>
      <c r="E85" s="146" t="s">
        <v>281</v>
      </c>
      <c r="F85" s="147">
        <v>1.7389905929565419</v>
      </c>
      <c r="G85" s="147">
        <v>3.7796459197998038</v>
      </c>
      <c r="H85" s="147">
        <v>0.61135584115982</v>
      </c>
      <c r="I85" s="219">
        <f>SUM(F85:F86)</f>
        <v>2.086737298965454</v>
      </c>
      <c r="J85" s="219">
        <f>F85/(F85+F86)</f>
        <v>0.8333538648198241</v>
      </c>
    </row>
    <row r="86" spans="2:10">
      <c r="B86" s="175" t="s">
        <v>110</v>
      </c>
      <c r="C86" s="223"/>
      <c r="D86" s="223"/>
      <c r="E86" s="146" t="s">
        <v>282</v>
      </c>
      <c r="F86" s="147">
        <v>0.347746706008912</v>
      </c>
      <c r="G86" s="147">
        <v>1.6610701084136961</v>
      </c>
      <c r="H86" s="147">
        <v>1.46048441529274E-2</v>
      </c>
      <c r="I86" s="219"/>
      <c r="J86" s="219"/>
    </row>
    <row r="87" spans="2:10">
      <c r="B87" s="175" t="s">
        <v>136</v>
      </c>
      <c r="C87" s="222">
        <v>7124</v>
      </c>
      <c r="D87" s="220"/>
      <c r="E87" s="146" t="s">
        <v>123</v>
      </c>
      <c r="F87" s="147">
        <v>9.7427253723144602</v>
      </c>
      <c r="G87" s="147">
        <v>13.47096061706544</v>
      </c>
      <c r="H87" s="147">
        <v>6.7767353057861204</v>
      </c>
      <c r="I87" s="221"/>
      <c r="J87" s="221"/>
    </row>
    <row r="88" spans="2:10">
      <c r="B88" s="175" t="s">
        <v>118</v>
      </c>
      <c r="C88" s="224"/>
      <c r="D88" s="220"/>
      <c r="E88" s="146" t="s">
        <v>105</v>
      </c>
      <c r="F88" s="147">
        <v>14.421621704101559</v>
      </c>
      <c r="G88" s="147">
        <v>18.720598220825199</v>
      </c>
      <c r="H88" s="147">
        <v>10.83926963806152</v>
      </c>
      <c r="I88" s="221"/>
      <c r="J88" s="221"/>
    </row>
    <row r="89" spans="2:10">
      <c r="B89" s="175" t="s">
        <v>118</v>
      </c>
      <c r="C89" s="224"/>
      <c r="D89" s="218" t="s">
        <v>176</v>
      </c>
      <c r="E89" s="146" t="s">
        <v>177</v>
      </c>
      <c r="F89" s="148">
        <v>0.378971791267396</v>
      </c>
      <c r="G89" s="149">
        <v>1.8102445602417001</v>
      </c>
      <c r="H89" s="149">
        <v>1.591620035469532E-2</v>
      </c>
      <c r="I89" s="219">
        <f>SUM(F89:F90)</f>
        <v>0.75794358253479199</v>
      </c>
      <c r="J89" s="219">
        <f>F89/(F89+F90)</f>
        <v>0.5</v>
      </c>
    </row>
    <row r="90" spans="2:10">
      <c r="B90" s="175" t="s">
        <v>118</v>
      </c>
      <c r="C90" s="224"/>
      <c r="D90" s="218"/>
      <c r="E90" s="146" t="s">
        <v>178</v>
      </c>
      <c r="F90" s="148">
        <v>0.378971791267396</v>
      </c>
      <c r="G90" s="149">
        <v>1.8102445602417001</v>
      </c>
      <c r="H90" s="149">
        <v>1.591620035469532E-2</v>
      </c>
      <c r="I90" s="219"/>
      <c r="J90" s="219"/>
    </row>
    <row r="91" spans="2:10">
      <c r="B91" s="175" t="s">
        <v>136</v>
      </c>
      <c r="C91" s="224"/>
      <c r="D91" s="218" t="s">
        <v>25</v>
      </c>
      <c r="E91" s="146" t="s">
        <v>179</v>
      </c>
      <c r="F91" s="148">
        <v>0.77272281646728591</v>
      </c>
      <c r="G91" s="149">
        <v>2.4754791259765638</v>
      </c>
      <c r="H91" s="149">
        <v>0.11705936491489401</v>
      </c>
      <c r="I91" s="219">
        <f>SUM(F91:F92)</f>
        <v>1.5454456329345718</v>
      </c>
      <c r="J91" s="219">
        <f>F91/(F91+F92)</f>
        <v>0.5</v>
      </c>
    </row>
    <row r="92" spans="2:10">
      <c r="B92" s="175" t="s">
        <v>136</v>
      </c>
      <c r="C92" s="224"/>
      <c r="D92" s="218"/>
      <c r="E92" s="146" t="s">
        <v>180</v>
      </c>
      <c r="F92" s="148">
        <v>0.77272281646728591</v>
      </c>
      <c r="G92" s="149">
        <v>2.4754791259765638</v>
      </c>
      <c r="H92" s="149">
        <v>0.11705936491489401</v>
      </c>
      <c r="I92" s="219"/>
      <c r="J92" s="219"/>
    </row>
    <row r="93" spans="2:10">
      <c r="B93" s="175" t="s">
        <v>144</v>
      </c>
      <c r="C93" s="224"/>
      <c r="D93" s="218" t="s">
        <v>182</v>
      </c>
      <c r="E93" s="146" t="s">
        <v>183</v>
      </c>
      <c r="F93" s="148">
        <v>0</v>
      </c>
      <c r="G93" s="149">
        <v>1.2792106866836559</v>
      </c>
      <c r="H93" s="149">
        <v>0</v>
      </c>
      <c r="I93" s="219">
        <f>SUM(F93:F94)</f>
        <v>0</v>
      </c>
      <c r="J93" s="219" t="e">
        <f>F93/(F93+F94)</f>
        <v>#DIV/0!</v>
      </c>
    </row>
    <row r="94" spans="2:10">
      <c r="B94" s="175" t="s">
        <v>144</v>
      </c>
      <c r="C94" s="224"/>
      <c r="D94" s="218"/>
      <c r="E94" s="146" t="s">
        <v>184</v>
      </c>
      <c r="F94" s="148">
        <v>0</v>
      </c>
      <c r="G94" s="149">
        <v>1.2792106866836559</v>
      </c>
      <c r="H94" s="149">
        <v>0</v>
      </c>
      <c r="I94" s="219"/>
      <c r="J94" s="219"/>
    </row>
    <row r="95" spans="2:10">
      <c r="B95" s="175" t="s">
        <v>159</v>
      </c>
      <c r="C95" s="224"/>
      <c r="D95" s="218" t="s">
        <v>31</v>
      </c>
      <c r="E95" s="146" t="s">
        <v>185</v>
      </c>
      <c r="F95" s="147" t="s">
        <v>267</v>
      </c>
      <c r="G95" s="147" t="s">
        <v>267</v>
      </c>
      <c r="H95" s="147" t="s">
        <v>267</v>
      </c>
      <c r="I95" s="219">
        <f>SUM(F95:F96)</f>
        <v>0</v>
      </c>
      <c r="J95" s="219" t="e">
        <f>F95/(F95+F96)</f>
        <v>#VALUE!</v>
      </c>
    </row>
    <row r="96" spans="2:10">
      <c r="B96" s="175" t="s">
        <v>159</v>
      </c>
      <c r="C96" s="224"/>
      <c r="D96" s="218"/>
      <c r="E96" s="146" t="s">
        <v>186</v>
      </c>
      <c r="F96" s="147" t="s">
        <v>267</v>
      </c>
      <c r="G96" s="147" t="s">
        <v>267</v>
      </c>
      <c r="H96" s="147" t="s">
        <v>267</v>
      </c>
      <c r="I96" s="219"/>
      <c r="J96" s="219"/>
    </row>
    <row r="97" spans="2:10">
      <c r="B97" s="175" t="s">
        <v>191</v>
      </c>
      <c r="C97" s="224"/>
      <c r="D97" s="218" t="s">
        <v>41</v>
      </c>
      <c r="E97" s="146" t="s">
        <v>226</v>
      </c>
      <c r="F97" s="147">
        <v>0</v>
      </c>
      <c r="G97" s="147">
        <v>1.329262375831604</v>
      </c>
      <c r="H97" s="147">
        <v>0</v>
      </c>
      <c r="I97" s="219">
        <f>SUM(F97:F98)</f>
        <v>0</v>
      </c>
      <c r="J97" s="219" t="e">
        <f>F97/(F97+F98)</f>
        <v>#DIV/0!</v>
      </c>
    </row>
    <row r="98" spans="2:10">
      <c r="B98" s="175" t="s">
        <v>191</v>
      </c>
      <c r="C98" s="224"/>
      <c r="D98" s="218"/>
      <c r="E98" s="146" t="s">
        <v>227</v>
      </c>
      <c r="F98" s="147">
        <v>0</v>
      </c>
      <c r="G98" s="147">
        <v>1.329262375831604</v>
      </c>
      <c r="H98" s="147">
        <v>0</v>
      </c>
      <c r="I98" s="219"/>
      <c r="J98" s="219"/>
    </row>
    <row r="99" spans="2:10">
      <c r="B99" s="175" t="s">
        <v>119</v>
      </c>
      <c r="C99" s="224"/>
      <c r="D99" s="222" t="s">
        <v>263</v>
      </c>
      <c r="E99" s="146" t="s">
        <v>281</v>
      </c>
      <c r="F99" s="147">
        <v>2.3379392623901398</v>
      </c>
      <c r="G99" s="147">
        <v>4.2361617088318004</v>
      </c>
      <c r="H99" s="147">
        <v>1.1147924661636359</v>
      </c>
      <c r="I99" s="219">
        <f>SUM(F99:F100)</f>
        <v>2.5976529598236118</v>
      </c>
      <c r="J99" s="219">
        <f>F99/(F99+F100)</f>
        <v>0.90001986352668628</v>
      </c>
    </row>
    <row r="100" spans="2:10">
      <c r="B100" s="175" t="s">
        <v>119</v>
      </c>
      <c r="C100" s="223"/>
      <c r="D100" s="223"/>
      <c r="E100" s="146" t="s">
        <v>282</v>
      </c>
      <c r="F100" s="147">
        <v>0.259713697433472</v>
      </c>
      <c r="G100" s="147">
        <v>1.240521907806396</v>
      </c>
      <c r="H100" s="147">
        <v>1.0907686315476881E-2</v>
      </c>
      <c r="I100" s="219"/>
      <c r="J100" s="219"/>
    </row>
    <row r="101" spans="2:10">
      <c r="B101" s="175" t="s">
        <v>137</v>
      </c>
      <c r="C101" s="222">
        <v>7146</v>
      </c>
      <c r="D101" s="220"/>
      <c r="E101" s="146" t="s">
        <v>123</v>
      </c>
      <c r="F101" s="147">
        <v>7.4739517211914004</v>
      </c>
      <c r="G101" s="147">
        <v>10.547383308410639</v>
      </c>
      <c r="H101" s="147">
        <v>5.06578493118288</v>
      </c>
      <c r="I101" s="221"/>
      <c r="J101" s="221"/>
    </row>
    <row r="102" spans="2:10">
      <c r="B102" s="175" t="s">
        <v>119</v>
      </c>
      <c r="C102" s="224"/>
      <c r="D102" s="220"/>
      <c r="E102" s="146" t="s">
        <v>105</v>
      </c>
      <c r="F102" s="147">
        <v>9.0100265502929595</v>
      </c>
      <c r="G102" s="147">
        <v>12.40093708038332</v>
      </c>
      <c r="H102" s="147">
        <v>6.3030858039856001</v>
      </c>
      <c r="I102" s="221"/>
      <c r="J102" s="221"/>
    </row>
    <row r="103" spans="2:10">
      <c r="B103" s="175" t="s">
        <v>119</v>
      </c>
      <c r="C103" s="224"/>
      <c r="D103" s="218" t="s">
        <v>176</v>
      </c>
      <c r="E103" s="146" t="s">
        <v>177</v>
      </c>
      <c r="F103" s="148">
        <v>0.75270032882690407</v>
      </c>
      <c r="G103" s="149">
        <v>2.4113240242004399</v>
      </c>
      <c r="H103" s="149">
        <v>0.11402636021375639</v>
      </c>
      <c r="I103" s="219">
        <f>SUM(F103:F104)</f>
        <v>1.5054006576538081</v>
      </c>
      <c r="J103" s="219">
        <f>F103/(F103+F104)</f>
        <v>0.5</v>
      </c>
    </row>
    <row r="104" spans="2:10">
      <c r="B104" s="175" t="s">
        <v>119</v>
      </c>
      <c r="C104" s="224"/>
      <c r="D104" s="218"/>
      <c r="E104" s="146" t="s">
        <v>178</v>
      </c>
      <c r="F104" s="148">
        <v>0.75270032882690407</v>
      </c>
      <c r="G104" s="149">
        <v>2.4113240242004399</v>
      </c>
      <c r="H104" s="149">
        <v>0.11402636021375639</v>
      </c>
      <c r="I104" s="219"/>
      <c r="J104" s="219"/>
    </row>
    <row r="105" spans="2:10">
      <c r="B105" s="175" t="s">
        <v>137</v>
      </c>
      <c r="C105" s="224"/>
      <c r="D105" s="218" t="s">
        <v>25</v>
      </c>
      <c r="E105" s="146" t="s">
        <v>179</v>
      </c>
      <c r="F105" s="148">
        <v>0</v>
      </c>
      <c r="G105" s="149">
        <v>1.1650474071502681</v>
      </c>
      <c r="H105" s="149">
        <v>0</v>
      </c>
      <c r="I105" s="219">
        <f>SUM(F105:F106)</f>
        <v>1.5555351257324221</v>
      </c>
      <c r="J105" s="219">
        <f>F105/(F105+F106)</f>
        <v>0</v>
      </c>
    </row>
    <row r="106" spans="2:10">
      <c r="B106" s="175" t="s">
        <v>137</v>
      </c>
      <c r="C106" s="224"/>
      <c r="D106" s="218"/>
      <c r="E106" s="146" t="s">
        <v>180</v>
      </c>
      <c r="F106" s="148">
        <v>1.5555351257324221</v>
      </c>
      <c r="G106" s="149">
        <v>3.6683859825134282</v>
      </c>
      <c r="H106" s="149">
        <v>0.469328552484512</v>
      </c>
      <c r="I106" s="219"/>
      <c r="J106" s="219"/>
    </row>
    <row r="107" spans="2:10">
      <c r="B107" s="175" t="s">
        <v>145</v>
      </c>
      <c r="C107" s="224"/>
      <c r="D107" s="218" t="s">
        <v>182</v>
      </c>
      <c r="E107" s="146" t="s">
        <v>183</v>
      </c>
      <c r="F107" s="148">
        <v>0</v>
      </c>
      <c r="G107" s="149">
        <v>1.0901010036468519</v>
      </c>
      <c r="H107" s="149">
        <v>0</v>
      </c>
      <c r="I107" s="219">
        <f>SUM(F107:F108)</f>
        <v>0</v>
      </c>
      <c r="J107" s="219" t="e">
        <f>F107/(F107+F108)</f>
        <v>#DIV/0!</v>
      </c>
    </row>
    <row r="108" spans="2:10">
      <c r="B108" s="175" t="s">
        <v>145</v>
      </c>
      <c r="C108" s="224"/>
      <c r="D108" s="218"/>
      <c r="E108" s="146" t="s">
        <v>184</v>
      </c>
      <c r="F108" s="148">
        <v>0</v>
      </c>
      <c r="G108" s="149">
        <v>1.0901010036468519</v>
      </c>
      <c r="H108" s="149">
        <v>0</v>
      </c>
      <c r="I108" s="219"/>
      <c r="J108" s="219"/>
    </row>
    <row r="109" spans="2:10">
      <c r="B109" s="175" t="s">
        <v>160</v>
      </c>
      <c r="C109" s="224"/>
      <c r="D109" s="218" t="s">
        <v>31</v>
      </c>
      <c r="E109" s="146" t="s">
        <v>185</v>
      </c>
      <c r="F109" s="147" t="s">
        <v>267</v>
      </c>
      <c r="G109" s="147" t="s">
        <v>267</v>
      </c>
      <c r="H109" s="147" t="s">
        <v>267</v>
      </c>
      <c r="I109" s="219">
        <f>SUM(F109:F110)</f>
        <v>0</v>
      </c>
      <c r="J109" s="219" t="e">
        <f>F109/(F109+F110)</f>
        <v>#VALUE!</v>
      </c>
    </row>
    <row r="110" spans="2:10">
      <c r="B110" s="175" t="s">
        <v>160</v>
      </c>
      <c r="C110" s="224"/>
      <c r="D110" s="218"/>
      <c r="E110" s="146" t="s">
        <v>186</v>
      </c>
      <c r="F110" s="147" t="s">
        <v>267</v>
      </c>
      <c r="G110" s="147" t="s">
        <v>267</v>
      </c>
      <c r="H110" s="147" t="s">
        <v>267</v>
      </c>
      <c r="I110" s="219"/>
      <c r="J110" s="219"/>
    </row>
    <row r="111" spans="2:10">
      <c r="B111" s="175" t="s">
        <v>192</v>
      </c>
      <c r="C111" s="224"/>
      <c r="D111" s="218" t="s">
        <v>41</v>
      </c>
      <c r="E111" s="146" t="s">
        <v>226</v>
      </c>
      <c r="F111" s="147">
        <v>0.33795700073242202</v>
      </c>
      <c r="G111" s="147">
        <v>1.614301562309264</v>
      </c>
      <c r="H111" s="147">
        <v>1.419370621442796E-2</v>
      </c>
      <c r="I111" s="219">
        <f>SUM(F111:F112)</f>
        <v>0.67591400146484404</v>
      </c>
      <c r="J111" s="219">
        <f>F111/(F111+F112)</f>
        <v>0.5</v>
      </c>
    </row>
    <row r="112" spans="2:10">
      <c r="B112" s="175" t="s">
        <v>192</v>
      </c>
      <c r="C112" s="224"/>
      <c r="D112" s="218"/>
      <c r="E112" s="146" t="s">
        <v>227</v>
      </c>
      <c r="F112" s="147">
        <v>0.33795700073242202</v>
      </c>
      <c r="G112" s="147">
        <v>1.614301562309264</v>
      </c>
      <c r="H112" s="147">
        <v>1.419370621442796E-2</v>
      </c>
      <c r="I112" s="219"/>
      <c r="J112" s="219"/>
    </row>
    <row r="113" spans="2:10">
      <c r="B113" s="175" t="s">
        <v>120</v>
      </c>
      <c r="C113" s="224"/>
      <c r="D113" s="222" t="s">
        <v>263</v>
      </c>
      <c r="E113" s="146" t="s">
        <v>281</v>
      </c>
      <c r="F113" s="147">
        <v>1.1563074111938481</v>
      </c>
      <c r="G113" s="147">
        <v>2.726738929748536</v>
      </c>
      <c r="H113" s="147">
        <v>0.34888586401939398</v>
      </c>
      <c r="I113" s="219">
        <f>SUM(F113:F114)</f>
        <v>1.1563074111938481</v>
      </c>
      <c r="J113" s="219">
        <f>F113/(F113+F114)</f>
        <v>1</v>
      </c>
    </row>
    <row r="114" spans="2:10">
      <c r="B114" s="175" t="s">
        <v>120</v>
      </c>
      <c r="C114" s="223"/>
      <c r="D114" s="223"/>
      <c r="E114" s="146" t="s">
        <v>282</v>
      </c>
      <c r="F114" s="147">
        <v>0</v>
      </c>
      <c r="G114" s="147">
        <v>0.86604762077331598</v>
      </c>
      <c r="H114" s="147">
        <v>0</v>
      </c>
      <c r="I114" s="219"/>
      <c r="J114" s="219"/>
    </row>
    <row r="115" spans="2:10">
      <c r="B115" s="175" t="s">
        <v>128</v>
      </c>
      <c r="C115" s="222">
        <v>724</v>
      </c>
      <c r="D115" s="220"/>
      <c r="E115" s="146" t="s">
        <v>123</v>
      </c>
      <c r="F115" s="147">
        <v>5.06220588684082</v>
      </c>
      <c r="G115" s="147">
        <v>7.7907428741455202</v>
      </c>
      <c r="H115" s="147">
        <v>3.0605773925781241</v>
      </c>
      <c r="I115" s="221"/>
      <c r="J115" s="221"/>
    </row>
    <row r="116" spans="2:10">
      <c r="B116" s="175" t="s">
        <v>110</v>
      </c>
      <c r="C116" s="224"/>
      <c r="D116" s="220"/>
      <c r="E116" s="146" t="s">
        <v>105</v>
      </c>
      <c r="F116" s="147">
        <v>6.2794246673584002</v>
      </c>
      <c r="G116" s="147">
        <v>9.2218971252441602</v>
      </c>
      <c r="H116" s="147">
        <v>4.04216957092284</v>
      </c>
      <c r="I116" s="221"/>
      <c r="J116" s="221"/>
    </row>
    <row r="117" spans="2:10">
      <c r="B117" s="175" t="s">
        <v>110</v>
      </c>
      <c r="C117" s="224"/>
      <c r="D117" s="218" t="s">
        <v>176</v>
      </c>
      <c r="E117" s="146" t="s">
        <v>177</v>
      </c>
      <c r="F117" s="148">
        <v>0</v>
      </c>
      <c r="G117" s="149">
        <v>1.214421033859252</v>
      </c>
      <c r="H117" s="149">
        <v>0</v>
      </c>
      <c r="I117" s="219">
        <f>SUM(F117:F118)</f>
        <v>0</v>
      </c>
      <c r="J117" s="219" t="e">
        <f>F117/(F117+F118)</f>
        <v>#DIV/0!</v>
      </c>
    </row>
    <row r="118" spans="2:10">
      <c r="B118" s="175" t="s">
        <v>110</v>
      </c>
      <c r="C118" s="224"/>
      <c r="D118" s="218"/>
      <c r="E118" s="146" t="s">
        <v>178</v>
      </c>
      <c r="F118" s="148">
        <v>0</v>
      </c>
      <c r="G118" s="149">
        <v>1.214421033859252</v>
      </c>
      <c r="H118" s="149">
        <v>0</v>
      </c>
      <c r="I118" s="219"/>
      <c r="J118" s="219"/>
    </row>
    <row r="119" spans="2:10">
      <c r="B119" s="175" t="s">
        <v>128</v>
      </c>
      <c r="C119" s="224"/>
      <c r="D119" s="218" t="s">
        <v>25</v>
      </c>
      <c r="E119" s="146" t="s">
        <v>179</v>
      </c>
      <c r="F119" s="148">
        <v>0</v>
      </c>
      <c r="G119" s="149">
        <v>1.3748910427093519</v>
      </c>
      <c r="H119" s="149">
        <v>0</v>
      </c>
      <c r="I119" s="219">
        <f>SUM(F119:F120)</f>
        <v>0.91777324676513605</v>
      </c>
      <c r="J119" s="219">
        <f>F119/(F119+F120)</f>
        <v>0</v>
      </c>
    </row>
    <row r="120" spans="2:10">
      <c r="B120" s="175" t="s">
        <v>128</v>
      </c>
      <c r="C120" s="224"/>
      <c r="D120" s="218"/>
      <c r="E120" s="146" t="s">
        <v>180</v>
      </c>
      <c r="F120" s="148">
        <v>0.91777324676513605</v>
      </c>
      <c r="G120" s="149">
        <v>2.9402596950531001</v>
      </c>
      <c r="H120" s="149">
        <v>0.13903114199638361</v>
      </c>
      <c r="I120" s="219"/>
      <c r="J120" s="219"/>
    </row>
    <row r="121" spans="2:10">
      <c r="B121" s="175" t="s">
        <v>198</v>
      </c>
      <c r="C121" s="224"/>
      <c r="D121" s="218" t="s">
        <v>182</v>
      </c>
      <c r="E121" s="146" t="s">
        <v>183</v>
      </c>
      <c r="F121" s="148">
        <v>0</v>
      </c>
      <c r="G121" s="149">
        <v>1.053133249282836</v>
      </c>
      <c r="H121" s="149">
        <v>0</v>
      </c>
      <c r="I121" s="219">
        <f>SUM(F121:F122)</f>
        <v>0</v>
      </c>
      <c r="J121" s="219" t="e">
        <f>F121/(F121+F122)</f>
        <v>#DIV/0!</v>
      </c>
    </row>
    <row r="122" spans="2:10">
      <c r="B122" s="175" t="s">
        <v>198</v>
      </c>
      <c r="C122" s="224"/>
      <c r="D122" s="218"/>
      <c r="E122" s="146" t="s">
        <v>184</v>
      </c>
      <c r="F122" s="148">
        <v>0</v>
      </c>
      <c r="G122" s="149">
        <v>1.053133249282836</v>
      </c>
      <c r="H122" s="149">
        <v>0</v>
      </c>
      <c r="I122" s="219"/>
      <c r="J122" s="219"/>
    </row>
    <row r="123" spans="2:10">
      <c r="B123" s="175" t="s">
        <v>151</v>
      </c>
      <c r="C123" s="224"/>
      <c r="D123" s="218" t="s">
        <v>31</v>
      </c>
      <c r="E123" s="146" t="s">
        <v>185</v>
      </c>
      <c r="F123" s="147" t="s">
        <v>267</v>
      </c>
      <c r="G123" s="147" t="s">
        <v>267</v>
      </c>
      <c r="H123" s="147" t="s">
        <v>267</v>
      </c>
      <c r="I123" s="219">
        <f>SUM(F123:F124)</f>
        <v>0</v>
      </c>
      <c r="J123" s="219" t="e">
        <f>F123/(F123+F124)</f>
        <v>#VALUE!</v>
      </c>
    </row>
    <row r="124" spans="2:10">
      <c r="B124" s="175" t="s">
        <v>151</v>
      </c>
      <c r="C124" s="224"/>
      <c r="D124" s="218"/>
      <c r="E124" s="146" t="s">
        <v>186</v>
      </c>
      <c r="F124" s="147" t="s">
        <v>267</v>
      </c>
      <c r="G124" s="147" t="s">
        <v>267</v>
      </c>
      <c r="H124" s="147" t="s">
        <v>267</v>
      </c>
      <c r="I124" s="219"/>
      <c r="J124" s="219"/>
    </row>
    <row r="125" spans="2:10">
      <c r="B125" s="175" t="s">
        <v>166</v>
      </c>
      <c r="C125" s="224"/>
      <c r="D125" s="218" t="s">
        <v>41</v>
      </c>
      <c r="E125" s="146" t="s">
        <v>226</v>
      </c>
      <c r="F125" s="147">
        <v>0</v>
      </c>
      <c r="G125" s="147">
        <v>1.16832995414734</v>
      </c>
      <c r="H125" s="147">
        <v>0</v>
      </c>
      <c r="I125" s="219">
        <f>SUM(F125:F126)</f>
        <v>0</v>
      </c>
      <c r="J125" s="219" t="e">
        <f>F125/(F125+F126)</f>
        <v>#DIV/0!</v>
      </c>
    </row>
    <row r="126" spans="2:10">
      <c r="B126" s="175" t="s">
        <v>166</v>
      </c>
      <c r="C126" s="224"/>
      <c r="D126" s="218"/>
      <c r="E126" s="146" t="s">
        <v>227</v>
      </c>
      <c r="F126" s="147">
        <v>0</v>
      </c>
      <c r="G126" s="147">
        <v>1.16832995414734</v>
      </c>
      <c r="H126" s="147">
        <v>0</v>
      </c>
      <c r="I126" s="219"/>
      <c r="J126" s="219"/>
    </row>
    <row r="127" spans="2:10">
      <c r="B127" s="176" t="s">
        <v>104</v>
      </c>
      <c r="C127" s="224"/>
      <c r="D127" s="222" t="s">
        <v>263</v>
      </c>
      <c r="E127" s="146" t="s">
        <v>281</v>
      </c>
      <c r="F127" s="147">
        <v>1.460955047607422</v>
      </c>
      <c r="G127" s="147">
        <v>3.1752336025238042</v>
      </c>
      <c r="H127" s="147">
        <v>0.51362013816833596</v>
      </c>
      <c r="I127" s="219">
        <f>SUM(F127:F128)</f>
        <v>2.3374736785888679</v>
      </c>
      <c r="J127" s="219">
        <f>F127/(F127+F128)</f>
        <v>0.62501454497207432</v>
      </c>
    </row>
    <row r="128" spans="2:10">
      <c r="B128" s="175" t="s">
        <v>104</v>
      </c>
      <c r="C128" s="223"/>
      <c r="D128" s="223"/>
      <c r="E128" s="146" t="s">
        <v>282</v>
      </c>
      <c r="F128" s="147">
        <v>0.876518630981446</v>
      </c>
      <c r="G128" s="147">
        <v>2.3234238624572758</v>
      </c>
      <c r="H128" s="147">
        <v>0.2080123126506804</v>
      </c>
      <c r="I128" s="219"/>
      <c r="J128" s="219"/>
    </row>
    <row r="129" spans="2:10">
      <c r="B129" s="175" t="s">
        <v>129</v>
      </c>
      <c r="C129" s="222">
        <v>741</v>
      </c>
      <c r="D129" s="220"/>
      <c r="E129" s="146" t="s">
        <v>123</v>
      </c>
      <c r="F129" s="147">
        <v>6.5125495910644604</v>
      </c>
      <c r="G129" s="147">
        <v>9.5643701553344798</v>
      </c>
      <c r="H129" s="147">
        <v>4.1921987533569203</v>
      </c>
      <c r="I129" s="221"/>
      <c r="J129" s="221"/>
    </row>
    <row r="130" spans="2:10">
      <c r="B130" s="175" t="s">
        <v>111</v>
      </c>
      <c r="C130" s="224"/>
      <c r="D130" s="220"/>
      <c r="E130" s="146" t="s">
        <v>105</v>
      </c>
      <c r="F130" s="147">
        <v>7.3726051330566404</v>
      </c>
      <c r="G130" s="147">
        <v>10.404315948486319</v>
      </c>
      <c r="H130" s="147">
        <v>4.9971108436584402</v>
      </c>
      <c r="I130" s="221"/>
      <c r="J130" s="221"/>
    </row>
    <row r="131" spans="2:10">
      <c r="B131" s="175" t="s">
        <v>111</v>
      </c>
      <c r="C131" s="224"/>
      <c r="D131" s="218" t="s">
        <v>176</v>
      </c>
      <c r="E131" s="146" t="s">
        <v>177</v>
      </c>
      <c r="F131" s="148">
        <v>2.63518886566162</v>
      </c>
      <c r="G131" s="149">
        <v>5.1332039833068803</v>
      </c>
      <c r="H131" s="149">
        <v>1.1193984746932999</v>
      </c>
      <c r="I131" s="219">
        <f>SUM(F131:F132)</f>
        <v>2.63518886566162</v>
      </c>
      <c r="J131" s="219">
        <f>F131/(F131+F132)</f>
        <v>1</v>
      </c>
    </row>
    <row r="132" spans="2:10">
      <c r="B132" s="175" t="s">
        <v>111</v>
      </c>
      <c r="C132" s="224"/>
      <c r="D132" s="218"/>
      <c r="E132" s="146" t="s">
        <v>178</v>
      </c>
      <c r="F132" s="148">
        <v>0</v>
      </c>
      <c r="G132" s="149">
        <v>1.127680182456972</v>
      </c>
      <c r="H132" s="149">
        <v>0</v>
      </c>
      <c r="I132" s="219"/>
      <c r="J132" s="219"/>
    </row>
    <row r="133" spans="2:10">
      <c r="B133" s="175" t="s">
        <v>129</v>
      </c>
      <c r="C133" s="224"/>
      <c r="D133" s="218" t="s">
        <v>25</v>
      </c>
      <c r="E133" s="146" t="s">
        <v>179</v>
      </c>
      <c r="F133" s="148">
        <v>0.69711608886718801</v>
      </c>
      <c r="G133" s="149">
        <v>2.2332274913787842</v>
      </c>
      <c r="H133" s="149">
        <v>0.1056064590811728</v>
      </c>
      <c r="I133" s="219">
        <f>SUM(F133:F134)</f>
        <v>2.0914516448974618</v>
      </c>
      <c r="J133" s="219">
        <f>F133/(F133+F134)</f>
        <v>0.33331685701075137</v>
      </c>
    </row>
    <row r="134" spans="2:10">
      <c r="B134" s="175" t="s">
        <v>129</v>
      </c>
      <c r="C134" s="224"/>
      <c r="D134" s="218"/>
      <c r="E134" s="146" t="s">
        <v>180</v>
      </c>
      <c r="F134" s="148">
        <v>1.3943355560302739</v>
      </c>
      <c r="G134" s="149">
        <v>3.2881560325622559</v>
      </c>
      <c r="H134" s="149">
        <v>0.42069724202156</v>
      </c>
      <c r="I134" s="219"/>
      <c r="J134" s="219"/>
    </row>
    <row r="135" spans="2:10">
      <c r="B135" s="175" t="s">
        <v>199</v>
      </c>
      <c r="C135" s="224"/>
      <c r="D135" s="218" t="s">
        <v>182</v>
      </c>
      <c r="E135" s="146" t="s">
        <v>183</v>
      </c>
      <c r="F135" s="148">
        <v>0</v>
      </c>
      <c r="G135" s="149">
        <v>1.445069551467896</v>
      </c>
      <c r="H135" s="149">
        <v>0</v>
      </c>
      <c r="I135" s="219">
        <f>SUM(F135:F136)</f>
        <v>0</v>
      </c>
      <c r="J135" s="219" t="e">
        <f>F135/(F135+F136)</f>
        <v>#DIV/0!</v>
      </c>
    </row>
    <row r="136" spans="2:10">
      <c r="B136" s="175" t="s">
        <v>199</v>
      </c>
      <c r="C136" s="224"/>
      <c r="D136" s="218"/>
      <c r="E136" s="146" t="s">
        <v>184</v>
      </c>
      <c r="F136" s="148">
        <v>0</v>
      </c>
      <c r="G136" s="149">
        <v>1.445069551467896</v>
      </c>
      <c r="H136" s="149">
        <v>0</v>
      </c>
      <c r="I136" s="219"/>
      <c r="J136" s="219"/>
    </row>
    <row r="137" spans="2:10">
      <c r="B137" s="175" t="s">
        <v>152</v>
      </c>
      <c r="C137" s="224"/>
      <c r="D137" s="218" t="s">
        <v>31</v>
      </c>
      <c r="E137" s="146" t="s">
        <v>185</v>
      </c>
      <c r="F137" s="147" t="s">
        <v>267</v>
      </c>
      <c r="G137" s="147" t="s">
        <v>267</v>
      </c>
      <c r="H137" s="147" t="s">
        <v>267</v>
      </c>
      <c r="I137" s="219">
        <f>SUM(F137:F138)</f>
        <v>0</v>
      </c>
      <c r="J137" s="219" t="e">
        <f>F137/(F137+F138)</f>
        <v>#VALUE!</v>
      </c>
    </row>
    <row r="138" spans="2:10">
      <c r="B138" s="175" t="s">
        <v>152</v>
      </c>
      <c r="C138" s="224"/>
      <c r="D138" s="218"/>
      <c r="E138" s="146" t="s">
        <v>186</v>
      </c>
      <c r="F138" s="147" t="s">
        <v>267</v>
      </c>
      <c r="G138" s="147" t="s">
        <v>267</v>
      </c>
      <c r="H138" s="147" t="s">
        <v>267</v>
      </c>
      <c r="I138" s="219"/>
      <c r="J138" s="219"/>
    </row>
    <row r="139" spans="2:10">
      <c r="B139" s="175" t="s">
        <v>167</v>
      </c>
      <c r="C139" s="224"/>
      <c r="D139" s="218" t="s">
        <v>41</v>
      </c>
      <c r="E139" s="146" t="s">
        <v>226</v>
      </c>
      <c r="F139" s="147">
        <v>0</v>
      </c>
      <c r="G139" s="147">
        <v>1.237444281578064</v>
      </c>
      <c r="H139" s="147">
        <v>0</v>
      </c>
      <c r="I139" s="219">
        <f>SUM(F139:F140)</f>
        <v>0</v>
      </c>
      <c r="J139" s="219" t="e">
        <f>F139/(F139+F140)</f>
        <v>#DIV/0!</v>
      </c>
    </row>
    <row r="140" spans="2:10">
      <c r="B140" s="175" t="s">
        <v>167</v>
      </c>
      <c r="C140" s="224"/>
      <c r="D140" s="218"/>
      <c r="E140" s="146" t="s">
        <v>227</v>
      </c>
      <c r="F140" s="147">
        <v>0</v>
      </c>
      <c r="G140" s="147">
        <v>1.237444281578064</v>
      </c>
      <c r="H140" s="147">
        <v>0</v>
      </c>
      <c r="I140" s="219"/>
      <c r="J140" s="219"/>
    </row>
    <row r="141" spans="2:10">
      <c r="B141" s="175" t="s">
        <v>106</v>
      </c>
      <c r="C141" s="224"/>
      <c r="D141" s="222" t="s">
        <v>263</v>
      </c>
      <c r="E141" s="146" t="s">
        <v>281</v>
      </c>
      <c r="F141" s="147">
        <v>0.64650115966796806</v>
      </c>
      <c r="G141" s="147">
        <v>2.071056842803956</v>
      </c>
      <c r="H141" s="147">
        <v>9.7939223051071195E-2</v>
      </c>
      <c r="I141" s="219">
        <f>SUM(F141:F142)</f>
        <v>1.9395924568176262</v>
      </c>
      <c r="J141" s="219">
        <f>F141/(F141+F142)</f>
        <v>0.33331804183684582</v>
      </c>
    </row>
    <row r="142" spans="2:10">
      <c r="B142" s="175" t="s">
        <v>106</v>
      </c>
      <c r="C142" s="223"/>
      <c r="D142" s="223"/>
      <c r="E142" s="146" t="s">
        <v>282</v>
      </c>
      <c r="F142" s="147">
        <v>1.293091297149658</v>
      </c>
      <c r="G142" s="147">
        <v>3.0493547916412358</v>
      </c>
      <c r="H142" s="147">
        <v>0.39015287160873402</v>
      </c>
      <c r="I142" s="219"/>
      <c r="J142" s="219"/>
    </row>
    <row r="143" spans="2:10">
      <c r="B143" s="175" t="s">
        <v>130</v>
      </c>
      <c r="C143" s="222">
        <v>762</v>
      </c>
      <c r="D143" s="220"/>
      <c r="E143" s="146" t="s">
        <v>123</v>
      </c>
      <c r="F143" s="147">
        <v>5.3266967773437601</v>
      </c>
      <c r="G143" s="147">
        <v>7.9549789428710804</v>
      </c>
      <c r="H143" s="147">
        <v>3.353594064712524</v>
      </c>
      <c r="I143" s="221"/>
      <c r="J143" s="221"/>
    </row>
    <row r="144" spans="2:10">
      <c r="B144" s="175" t="s">
        <v>112</v>
      </c>
      <c r="C144" s="224"/>
      <c r="D144" s="220"/>
      <c r="E144" s="146" t="s">
        <v>105</v>
      </c>
      <c r="F144" s="147">
        <v>6.96453552246094</v>
      </c>
      <c r="G144" s="147">
        <v>10.00939941406252</v>
      </c>
      <c r="H144" s="147">
        <v>4.6112446784973198</v>
      </c>
      <c r="I144" s="221"/>
      <c r="J144" s="221"/>
    </row>
    <row r="145" spans="2:10">
      <c r="B145" s="176" t="s">
        <v>112</v>
      </c>
      <c r="C145" s="224"/>
      <c r="D145" s="218" t="s">
        <v>176</v>
      </c>
      <c r="E145" s="146" t="s">
        <v>177</v>
      </c>
      <c r="F145" s="148">
        <v>2.0755445480346602</v>
      </c>
      <c r="G145" s="149">
        <v>4.5113258361816397</v>
      </c>
      <c r="H145" s="149">
        <v>0.72965717315673995</v>
      </c>
      <c r="I145" s="219">
        <f>SUM(F145:F146)</f>
        <v>2.4905802726745523</v>
      </c>
      <c r="J145" s="219">
        <f>F145/(F145+F146)</f>
        <v>0.83335782058765007</v>
      </c>
    </row>
    <row r="146" spans="2:10">
      <c r="B146" s="176" t="s">
        <v>112</v>
      </c>
      <c r="C146" s="224"/>
      <c r="D146" s="218"/>
      <c r="E146" s="146" t="s">
        <v>178</v>
      </c>
      <c r="F146" s="148">
        <v>0.41503572463989197</v>
      </c>
      <c r="G146" s="149">
        <v>1.9825407266616839</v>
      </c>
      <c r="H146" s="149">
        <v>1.7430763691663759E-2</v>
      </c>
      <c r="I146" s="219"/>
      <c r="J146" s="219"/>
    </row>
    <row r="147" spans="2:10">
      <c r="B147" s="176" t="s">
        <v>130</v>
      </c>
      <c r="C147" s="224"/>
      <c r="D147" s="218" t="s">
        <v>25</v>
      </c>
      <c r="E147" s="146" t="s">
        <v>179</v>
      </c>
      <c r="F147" s="148">
        <v>0</v>
      </c>
      <c r="G147" s="149">
        <v>1.163413047790528</v>
      </c>
      <c r="H147" s="149">
        <v>0</v>
      </c>
      <c r="I147" s="219">
        <f>SUM(F147:F148)</f>
        <v>0.77661228179931596</v>
      </c>
      <c r="J147" s="219">
        <f>F147/(F147+F148)</f>
        <v>0</v>
      </c>
    </row>
    <row r="148" spans="2:10">
      <c r="B148" s="176" t="s">
        <v>130</v>
      </c>
      <c r="C148" s="224"/>
      <c r="D148" s="218"/>
      <c r="E148" s="146" t="s">
        <v>180</v>
      </c>
      <c r="F148" s="148">
        <v>0.77661228179931596</v>
      </c>
      <c r="G148" s="149">
        <v>2.4879417419433598</v>
      </c>
      <c r="H148" s="149">
        <v>0.1176485270261764</v>
      </c>
      <c r="I148" s="219"/>
      <c r="J148" s="219"/>
    </row>
    <row r="149" spans="2:10">
      <c r="B149" s="176" t="s">
        <v>181</v>
      </c>
      <c r="C149" s="224"/>
      <c r="D149" s="218" t="s">
        <v>182</v>
      </c>
      <c r="E149" s="146" t="s">
        <v>183</v>
      </c>
      <c r="F149" s="148">
        <v>0</v>
      </c>
      <c r="G149" s="149">
        <v>1.2670249938964839</v>
      </c>
      <c r="H149" s="149">
        <v>0</v>
      </c>
      <c r="I149" s="219">
        <f>SUM(F149:F150)</f>
        <v>0</v>
      </c>
      <c r="J149" s="219" t="e">
        <f>F149/(F149+F150)</f>
        <v>#DIV/0!</v>
      </c>
    </row>
    <row r="150" spans="2:10">
      <c r="B150" s="176" t="s">
        <v>181</v>
      </c>
      <c r="C150" s="224"/>
      <c r="D150" s="218"/>
      <c r="E150" s="146" t="s">
        <v>184</v>
      </c>
      <c r="F150" s="148">
        <v>0</v>
      </c>
      <c r="G150" s="149">
        <v>1.2670249938964839</v>
      </c>
      <c r="H150" s="149">
        <v>0</v>
      </c>
      <c r="I150" s="219"/>
      <c r="J150" s="219"/>
    </row>
    <row r="151" spans="2:10">
      <c r="B151" s="176" t="s">
        <v>153</v>
      </c>
      <c r="C151" s="224"/>
      <c r="D151" s="218" t="s">
        <v>31</v>
      </c>
      <c r="E151" s="146" t="s">
        <v>185</v>
      </c>
      <c r="F151" s="147" t="s">
        <v>267</v>
      </c>
      <c r="G151" s="147" t="s">
        <v>267</v>
      </c>
      <c r="H151" s="147" t="s">
        <v>267</v>
      </c>
      <c r="I151" s="219">
        <f>SUM(F151:F152)</f>
        <v>0</v>
      </c>
      <c r="J151" s="219" t="e">
        <f>F151/(F151+F152)</f>
        <v>#VALUE!</v>
      </c>
    </row>
    <row r="152" spans="2:10">
      <c r="B152" s="176" t="s">
        <v>153</v>
      </c>
      <c r="C152" s="224"/>
      <c r="D152" s="218"/>
      <c r="E152" s="146" t="s">
        <v>186</v>
      </c>
      <c r="F152" s="147" t="s">
        <v>267</v>
      </c>
      <c r="G152" s="147" t="s">
        <v>267</v>
      </c>
      <c r="H152" s="147" t="s">
        <v>267</v>
      </c>
      <c r="I152" s="219"/>
      <c r="J152" s="219"/>
    </row>
    <row r="153" spans="2:10">
      <c r="B153" s="176" t="s">
        <v>168</v>
      </c>
      <c r="C153" s="224"/>
      <c r="D153" s="218" t="s">
        <v>41</v>
      </c>
      <c r="E153" s="146" t="s">
        <v>226</v>
      </c>
      <c r="F153" s="147">
        <v>0</v>
      </c>
      <c r="G153" s="147">
        <v>1.04804480075836</v>
      </c>
      <c r="H153" s="147">
        <v>0</v>
      </c>
      <c r="I153" s="219">
        <f>SUM(F153:F154)</f>
        <v>0</v>
      </c>
      <c r="J153" s="219" t="e">
        <f>F153/(F153+F154)</f>
        <v>#DIV/0!</v>
      </c>
    </row>
    <row r="154" spans="2:10">
      <c r="B154" s="176" t="s">
        <v>168</v>
      </c>
      <c r="C154" s="224"/>
      <c r="D154" s="218"/>
      <c r="E154" s="146" t="s">
        <v>227</v>
      </c>
      <c r="F154" s="147">
        <v>0</v>
      </c>
      <c r="G154" s="147">
        <v>1.04804480075836</v>
      </c>
      <c r="H154" s="147">
        <v>0</v>
      </c>
      <c r="I154" s="219"/>
      <c r="J154" s="219"/>
    </row>
    <row r="155" spans="2:10">
      <c r="B155" s="176" t="s">
        <v>107</v>
      </c>
      <c r="C155" s="224"/>
      <c r="D155" s="222" t="s">
        <v>263</v>
      </c>
      <c r="E155" s="146" t="s">
        <v>281</v>
      </c>
      <c r="F155" s="147">
        <v>0.60791654586791999</v>
      </c>
      <c r="G155" s="147">
        <v>1.9474339485168439</v>
      </c>
      <c r="H155" s="147">
        <v>9.2094317078590393E-2</v>
      </c>
      <c r="I155" s="219">
        <f>SUM(F155:F156)</f>
        <v>1.5198208808898919</v>
      </c>
      <c r="J155" s="219">
        <f>F155/(F155+F156)</f>
        <v>0.39999223165822684</v>
      </c>
    </row>
    <row r="156" spans="2:10">
      <c r="B156" s="176" t="s">
        <v>107</v>
      </c>
      <c r="C156" s="223"/>
      <c r="D156" s="223"/>
      <c r="E156" s="146" t="s">
        <v>282</v>
      </c>
      <c r="F156" s="147">
        <v>0.91190433502197199</v>
      </c>
      <c r="G156" s="147">
        <v>2.417237043380736</v>
      </c>
      <c r="H156" s="147">
        <v>0.21640929579734799</v>
      </c>
      <c r="I156" s="219"/>
      <c r="J156" s="219"/>
    </row>
    <row r="157" spans="2:10">
      <c r="B157" s="175" t="s">
        <v>132</v>
      </c>
      <c r="C157" s="222">
        <v>771</v>
      </c>
      <c r="D157" s="220"/>
      <c r="E157" s="146" t="s">
        <v>123</v>
      </c>
      <c r="F157" s="147">
        <v>5.55791053771972</v>
      </c>
      <c r="G157" s="147">
        <v>8.3780021667480398</v>
      </c>
      <c r="H157" s="147">
        <v>3.4559707641601558</v>
      </c>
      <c r="I157" s="221"/>
      <c r="J157" s="221"/>
    </row>
    <row r="158" spans="2:10">
      <c r="B158" s="175" t="s">
        <v>114</v>
      </c>
      <c r="C158" s="224"/>
      <c r="D158" s="220"/>
      <c r="E158" s="146" t="s">
        <v>105</v>
      </c>
      <c r="F158" s="147">
        <v>7.2619720458984407</v>
      </c>
      <c r="G158" s="147">
        <v>10.248140335083001</v>
      </c>
      <c r="H158" s="147">
        <v>4.9221434593200799</v>
      </c>
      <c r="I158" s="221"/>
      <c r="J158" s="221"/>
    </row>
    <row r="159" spans="2:10">
      <c r="B159" s="176" t="s">
        <v>114</v>
      </c>
      <c r="C159" s="224"/>
      <c r="D159" s="218" t="s">
        <v>176</v>
      </c>
      <c r="E159" s="146" t="s">
        <v>177</v>
      </c>
      <c r="F159" s="148">
        <v>0.30952625274658196</v>
      </c>
      <c r="G159" s="149">
        <v>1.478481054306032</v>
      </c>
      <c r="H159" s="149">
        <v>1.2999692000448719E-2</v>
      </c>
      <c r="I159" s="219">
        <f>SUM(F159:F160)</f>
        <v>0.61905250549316393</v>
      </c>
      <c r="J159" s="219">
        <f>F159/(F159+F160)</f>
        <v>0.5</v>
      </c>
    </row>
    <row r="160" spans="2:10">
      <c r="B160" s="176" t="s">
        <v>114</v>
      </c>
      <c r="C160" s="224"/>
      <c r="D160" s="218"/>
      <c r="E160" s="146" t="s">
        <v>178</v>
      </c>
      <c r="F160" s="148">
        <v>0.30952625274658196</v>
      </c>
      <c r="G160" s="149">
        <v>1.478481054306032</v>
      </c>
      <c r="H160" s="149">
        <v>1.2999692000448719E-2</v>
      </c>
      <c r="I160" s="219"/>
      <c r="J160" s="219"/>
    </row>
    <row r="161" spans="2:10">
      <c r="B161" s="176" t="s">
        <v>132</v>
      </c>
      <c r="C161" s="224"/>
      <c r="D161" s="218" t="s">
        <v>25</v>
      </c>
      <c r="E161" s="146" t="s">
        <v>179</v>
      </c>
      <c r="F161" s="148">
        <v>0</v>
      </c>
      <c r="G161" s="149">
        <v>1.17163109779358</v>
      </c>
      <c r="H161" s="149">
        <v>0</v>
      </c>
      <c r="I161" s="219">
        <f>SUM(F161:F162)</f>
        <v>0.39103264808654797</v>
      </c>
      <c r="J161" s="219">
        <f>F161/(F161+F162)</f>
        <v>0</v>
      </c>
    </row>
    <row r="162" spans="2:10">
      <c r="B162" s="176" t="s">
        <v>132</v>
      </c>
      <c r="C162" s="224"/>
      <c r="D162" s="218"/>
      <c r="E162" s="146" t="s">
        <v>180</v>
      </c>
      <c r="F162" s="148">
        <v>0.39103264808654797</v>
      </c>
      <c r="G162" s="149">
        <v>1.867864966392516</v>
      </c>
      <c r="H162" s="149">
        <v>1.6422716900706281E-2</v>
      </c>
      <c r="I162" s="219"/>
      <c r="J162" s="219"/>
    </row>
    <row r="163" spans="2:10">
      <c r="B163" s="176" t="s">
        <v>140</v>
      </c>
      <c r="C163" s="224"/>
      <c r="D163" s="218" t="s">
        <v>182</v>
      </c>
      <c r="E163" s="146" t="s">
        <v>183</v>
      </c>
      <c r="F163" s="148">
        <v>0</v>
      </c>
      <c r="G163" s="149">
        <v>1.1873191595077519</v>
      </c>
      <c r="H163" s="149">
        <v>0</v>
      </c>
      <c r="I163" s="219">
        <f>SUM(F163:F164)</f>
        <v>0</v>
      </c>
      <c r="J163" s="219" t="e">
        <f>F163/(F163+F164)</f>
        <v>#DIV/0!</v>
      </c>
    </row>
    <row r="164" spans="2:10">
      <c r="B164" s="176" t="s">
        <v>140</v>
      </c>
      <c r="C164" s="224"/>
      <c r="D164" s="218"/>
      <c r="E164" s="146" t="s">
        <v>184</v>
      </c>
      <c r="F164" s="148">
        <v>0</v>
      </c>
      <c r="G164" s="149">
        <v>1.1873191595077519</v>
      </c>
      <c r="H164" s="149">
        <v>0</v>
      </c>
      <c r="I164" s="219"/>
      <c r="J164" s="219"/>
    </row>
    <row r="165" spans="2:10">
      <c r="B165" s="176" t="s">
        <v>155</v>
      </c>
      <c r="C165" s="224"/>
      <c r="D165" s="218" t="s">
        <v>31</v>
      </c>
      <c r="E165" s="146" t="s">
        <v>185</v>
      </c>
      <c r="F165" s="147" t="s">
        <v>267</v>
      </c>
      <c r="G165" s="147" t="s">
        <v>267</v>
      </c>
      <c r="H165" s="147" t="s">
        <v>267</v>
      </c>
      <c r="I165" s="219">
        <f>SUM(F165:F166)</f>
        <v>0</v>
      </c>
      <c r="J165" s="219" t="e">
        <f>F165/(F165+F166)</f>
        <v>#VALUE!</v>
      </c>
    </row>
    <row r="166" spans="2:10">
      <c r="B166" s="176" t="s">
        <v>155</v>
      </c>
      <c r="C166" s="224"/>
      <c r="D166" s="218"/>
      <c r="E166" s="146" t="s">
        <v>186</v>
      </c>
      <c r="F166" s="147" t="s">
        <v>267</v>
      </c>
      <c r="G166" s="147" t="s">
        <v>267</v>
      </c>
      <c r="H166" s="147" t="s">
        <v>267</v>
      </c>
      <c r="I166" s="219"/>
      <c r="J166" s="219"/>
    </row>
    <row r="167" spans="2:10">
      <c r="B167" s="176" t="s">
        <v>187</v>
      </c>
      <c r="C167" s="224"/>
      <c r="D167" s="218" t="s">
        <v>41</v>
      </c>
      <c r="E167" s="146" t="s">
        <v>226</v>
      </c>
      <c r="F167" s="147">
        <v>0</v>
      </c>
      <c r="G167" s="147">
        <v>1.3124338388443</v>
      </c>
      <c r="H167" s="147">
        <v>0</v>
      </c>
      <c r="I167" s="219">
        <f>SUM(F167:F168)</f>
        <v>0</v>
      </c>
      <c r="J167" s="219" t="e">
        <f>F167/(F167+F168)</f>
        <v>#DIV/0!</v>
      </c>
    </row>
    <row r="168" spans="2:10">
      <c r="B168" s="176" t="s">
        <v>187</v>
      </c>
      <c r="C168" s="224"/>
      <c r="D168" s="218"/>
      <c r="E168" s="146" t="s">
        <v>227</v>
      </c>
      <c r="F168" s="147">
        <v>0</v>
      </c>
      <c r="G168" s="147">
        <v>1.3124338388443</v>
      </c>
      <c r="H168" s="147">
        <v>0</v>
      </c>
      <c r="I168" s="219"/>
      <c r="J168" s="219"/>
    </row>
    <row r="169" spans="2:10">
      <c r="B169" s="176" t="s">
        <v>118</v>
      </c>
      <c r="C169" s="224"/>
      <c r="D169" s="222" t="s">
        <v>263</v>
      </c>
      <c r="E169" s="146" t="s">
        <v>281</v>
      </c>
      <c r="F169" s="147">
        <v>0.59119124412536606</v>
      </c>
      <c r="G169" s="147">
        <v>1.893847703933716</v>
      </c>
      <c r="H169" s="147">
        <v>8.9560702443122794E-2</v>
      </c>
      <c r="I169" s="219">
        <f>SUM(F169:F170)</f>
        <v>1.1823824882507321</v>
      </c>
      <c r="J169" s="219">
        <f>F169/(F169+F170)</f>
        <v>0.5</v>
      </c>
    </row>
    <row r="170" spans="2:10">
      <c r="B170" s="176" t="s">
        <v>118</v>
      </c>
      <c r="C170" s="223"/>
      <c r="D170" s="223"/>
      <c r="E170" s="146" t="s">
        <v>282</v>
      </c>
      <c r="F170" s="147">
        <v>0.59119124412536606</v>
      </c>
      <c r="G170" s="147">
        <v>1.893847703933716</v>
      </c>
      <c r="H170" s="147">
        <v>8.9560702443122794E-2</v>
      </c>
      <c r="I170" s="219"/>
      <c r="J170" s="219"/>
    </row>
    <row r="171" spans="2:10">
      <c r="B171" s="175" t="s">
        <v>133</v>
      </c>
      <c r="C171" s="222">
        <v>784</v>
      </c>
      <c r="D171" s="220"/>
      <c r="E171" s="146" t="s">
        <v>123</v>
      </c>
      <c r="F171" s="147">
        <v>3.4187305450439402</v>
      </c>
      <c r="G171" s="147">
        <v>5.7542963027954004</v>
      </c>
      <c r="H171" s="147">
        <v>1.821589231491088</v>
      </c>
      <c r="I171" s="221"/>
      <c r="J171" s="221"/>
    </row>
    <row r="172" spans="2:10">
      <c r="B172" s="175" t="s">
        <v>115</v>
      </c>
      <c r="C172" s="224"/>
      <c r="D172" s="220"/>
      <c r="E172" s="146" t="s">
        <v>105</v>
      </c>
      <c r="F172" s="147">
        <v>5.7537502288818398</v>
      </c>
      <c r="G172" s="147">
        <v>8.5929412841796804</v>
      </c>
      <c r="H172" s="147">
        <v>3.6223986148834242</v>
      </c>
      <c r="I172" s="221"/>
      <c r="J172" s="221"/>
    </row>
    <row r="173" spans="2:10">
      <c r="B173" s="175" t="s">
        <v>115</v>
      </c>
      <c r="C173" s="224"/>
      <c r="D173" s="218" t="s">
        <v>176</v>
      </c>
      <c r="E173" s="146" t="s">
        <v>177</v>
      </c>
      <c r="F173" s="148">
        <v>0.90506439208984391</v>
      </c>
      <c r="G173" s="149">
        <v>2.89953565597534</v>
      </c>
      <c r="H173" s="149">
        <v>0.1371060758829116</v>
      </c>
      <c r="I173" s="219">
        <f>SUM(F173:F174)</f>
        <v>1.3575747966766358</v>
      </c>
      <c r="J173" s="219">
        <f>F173/(F173+F174)</f>
        <v>0.66667736783671561</v>
      </c>
    </row>
    <row r="174" spans="2:10">
      <c r="B174" s="175" t="s">
        <v>115</v>
      </c>
      <c r="C174" s="224"/>
      <c r="D174" s="218"/>
      <c r="E174" s="146" t="s">
        <v>178</v>
      </c>
      <c r="F174" s="148">
        <v>0.45251040458679198</v>
      </c>
      <c r="G174" s="149">
        <v>2.1615822315216082</v>
      </c>
      <c r="H174" s="149">
        <v>1.9004562869668E-2</v>
      </c>
      <c r="I174" s="219"/>
      <c r="J174" s="219"/>
    </row>
    <row r="175" spans="2:10">
      <c r="B175" s="175" t="s">
        <v>133</v>
      </c>
      <c r="C175" s="224"/>
      <c r="D175" s="218" t="s">
        <v>25</v>
      </c>
      <c r="E175" s="146" t="s">
        <v>179</v>
      </c>
      <c r="F175" s="148">
        <v>0</v>
      </c>
      <c r="G175" s="149">
        <v>0.98720878362655595</v>
      </c>
      <c r="H175" s="149">
        <v>0</v>
      </c>
      <c r="I175" s="219">
        <f>SUM(F175:F176)</f>
        <v>0</v>
      </c>
      <c r="J175" s="219" t="e">
        <f>F175/(F175+F176)</f>
        <v>#DIV/0!</v>
      </c>
    </row>
    <row r="176" spans="2:10">
      <c r="B176" s="175" t="s">
        <v>133</v>
      </c>
      <c r="C176" s="224"/>
      <c r="D176" s="218"/>
      <c r="E176" s="146" t="s">
        <v>180</v>
      </c>
      <c r="F176" s="148">
        <v>0</v>
      </c>
      <c r="G176" s="149">
        <v>0.98720878362655595</v>
      </c>
      <c r="H176" s="149">
        <v>0</v>
      </c>
      <c r="I176" s="219"/>
      <c r="J176" s="219"/>
    </row>
    <row r="177" spans="2:10">
      <c r="B177" s="175" t="s">
        <v>141</v>
      </c>
      <c r="C177" s="224"/>
      <c r="D177" s="218" t="s">
        <v>182</v>
      </c>
      <c r="E177" s="146" t="s">
        <v>183</v>
      </c>
      <c r="F177" s="148">
        <v>0</v>
      </c>
      <c r="G177" s="149">
        <v>1.0302766561508161</v>
      </c>
      <c r="H177" s="149">
        <v>0</v>
      </c>
      <c r="I177" s="219">
        <f>SUM(F177:F178)</f>
        <v>0</v>
      </c>
      <c r="J177" s="219" t="e">
        <f>F177/(F177+F178)</f>
        <v>#DIV/0!</v>
      </c>
    </row>
    <row r="178" spans="2:10">
      <c r="B178" s="175" t="s">
        <v>141</v>
      </c>
      <c r="C178" s="224"/>
      <c r="D178" s="218"/>
      <c r="E178" s="146" t="s">
        <v>184</v>
      </c>
      <c r="F178" s="148">
        <v>0</v>
      </c>
      <c r="G178" s="149">
        <v>1.0302766561508161</v>
      </c>
      <c r="H178" s="149">
        <v>0</v>
      </c>
      <c r="I178" s="219"/>
      <c r="J178" s="219"/>
    </row>
    <row r="179" spans="2:10">
      <c r="B179" s="175" t="s">
        <v>156</v>
      </c>
      <c r="C179" s="224"/>
      <c r="D179" s="218" t="s">
        <v>31</v>
      </c>
      <c r="E179" s="146" t="s">
        <v>185</v>
      </c>
      <c r="F179" s="147" t="s">
        <v>267</v>
      </c>
      <c r="G179" s="147" t="s">
        <v>267</v>
      </c>
      <c r="H179" s="147" t="s">
        <v>267</v>
      </c>
      <c r="I179" s="219">
        <f>SUM(F179:F180)</f>
        <v>0</v>
      </c>
      <c r="J179" s="219" t="e">
        <f>F179/(F179+F180)</f>
        <v>#VALUE!</v>
      </c>
    </row>
    <row r="180" spans="2:10">
      <c r="B180" s="175" t="s">
        <v>156</v>
      </c>
      <c r="C180" s="224"/>
      <c r="D180" s="218"/>
      <c r="E180" s="146" t="s">
        <v>186</v>
      </c>
      <c r="F180" s="147" t="s">
        <v>267</v>
      </c>
      <c r="G180" s="147" t="s">
        <v>267</v>
      </c>
      <c r="H180" s="147" t="s">
        <v>267</v>
      </c>
      <c r="I180" s="219"/>
      <c r="J180" s="219"/>
    </row>
    <row r="181" spans="2:10">
      <c r="B181" s="175" t="s">
        <v>188</v>
      </c>
      <c r="C181" s="224"/>
      <c r="D181" s="218" t="s">
        <v>41</v>
      </c>
      <c r="E181" s="146" t="s">
        <v>226</v>
      </c>
      <c r="F181" s="147">
        <v>0</v>
      </c>
      <c r="G181" s="147">
        <v>1.209939599037172</v>
      </c>
      <c r="H181" s="147">
        <v>0</v>
      </c>
      <c r="I181" s="219">
        <f>SUM(F181:F182)</f>
        <v>0</v>
      </c>
      <c r="J181" s="219" t="e">
        <f>F181/(F181+F182)</f>
        <v>#DIV/0!</v>
      </c>
    </row>
    <row r="182" spans="2:10">
      <c r="B182" s="175" t="s">
        <v>188</v>
      </c>
      <c r="C182" s="224"/>
      <c r="D182" s="218"/>
      <c r="E182" s="146" t="s">
        <v>227</v>
      </c>
      <c r="F182" s="147">
        <v>0</v>
      </c>
      <c r="G182" s="147">
        <v>1.209939599037172</v>
      </c>
      <c r="H182" s="147">
        <v>0</v>
      </c>
      <c r="I182" s="219"/>
      <c r="J182" s="219"/>
    </row>
    <row r="183" spans="2:10">
      <c r="B183" s="175" t="s">
        <v>108</v>
      </c>
      <c r="C183" s="224"/>
      <c r="D183" s="222" t="s">
        <v>263</v>
      </c>
      <c r="E183" s="146" t="s">
        <v>281</v>
      </c>
      <c r="F183" s="147">
        <v>1.9393705368042</v>
      </c>
      <c r="G183" s="147">
        <v>3.7775230407714839</v>
      </c>
      <c r="H183" s="147">
        <v>0.82385772466659601</v>
      </c>
      <c r="I183" s="219">
        <f>SUM(F183:F184)</f>
        <v>1.9393705368042</v>
      </c>
      <c r="J183" s="219">
        <f>F183/(F183+F184)</f>
        <v>1</v>
      </c>
    </row>
    <row r="184" spans="2:10">
      <c r="B184" s="175" t="s">
        <v>108</v>
      </c>
      <c r="C184" s="223"/>
      <c r="D184" s="223"/>
      <c r="E184" s="146" t="s">
        <v>282</v>
      </c>
      <c r="F184" s="147">
        <v>0</v>
      </c>
      <c r="G184" s="147">
        <v>0.82995277643203602</v>
      </c>
      <c r="H184" s="147">
        <v>0</v>
      </c>
      <c r="I184" s="219"/>
      <c r="J184" s="219"/>
    </row>
    <row r="185" spans="2:10">
      <c r="B185" s="175" t="s">
        <v>134</v>
      </c>
      <c r="C185" s="222">
        <v>794</v>
      </c>
      <c r="D185" s="220"/>
      <c r="E185" s="146" t="s">
        <v>123</v>
      </c>
      <c r="F185" s="147">
        <v>7.2599243164062601</v>
      </c>
      <c r="G185" s="147">
        <v>10.18884468078612</v>
      </c>
      <c r="H185" s="147">
        <v>4.9553794860840004</v>
      </c>
      <c r="I185" s="221"/>
      <c r="J185" s="221"/>
    </row>
    <row r="186" spans="2:10">
      <c r="B186" s="175" t="s">
        <v>116</v>
      </c>
      <c r="C186" s="224"/>
      <c r="D186" s="220"/>
      <c r="E186" s="146" t="s">
        <v>105</v>
      </c>
      <c r="F186" s="147">
        <v>9.5257881164550788</v>
      </c>
      <c r="G186" s="147">
        <v>13.170892715454119</v>
      </c>
      <c r="H186" s="147">
        <v>6.6258873939514</v>
      </c>
      <c r="I186" s="221"/>
      <c r="J186" s="221"/>
    </row>
    <row r="187" spans="2:10">
      <c r="B187" s="175" t="s">
        <v>116</v>
      </c>
      <c r="C187" s="224"/>
      <c r="D187" s="218" t="s">
        <v>176</v>
      </c>
      <c r="E187" s="146" t="s">
        <v>177</v>
      </c>
      <c r="F187" s="148">
        <v>0</v>
      </c>
      <c r="G187" s="149">
        <v>1.1033236980438239</v>
      </c>
      <c r="H187" s="149">
        <v>0</v>
      </c>
      <c r="I187" s="219">
        <f>SUM(F187:F188)</f>
        <v>0</v>
      </c>
      <c r="J187" s="219" t="e">
        <f>F187/(F187+F188)</f>
        <v>#DIV/0!</v>
      </c>
    </row>
    <row r="188" spans="2:10">
      <c r="B188" s="175" t="s">
        <v>116</v>
      </c>
      <c r="C188" s="224"/>
      <c r="D188" s="218"/>
      <c r="E188" s="146" t="s">
        <v>178</v>
      </c>
      <c r="F188" s="148">
        <v>0</v>
      </c>
      <c r="G188" s="149">
        <v>1.1033236980438239</v>
      </c>
      <c r="H188" s="149">
        <v>0</v>
      </c>
      <c r="I188" s="219"/>
      <c r="J188" s="219"/>
    </row>
    <row r="189" spans="2:10">
      <c r="B189" s="175" t="s">
        <v>134</v>
      </c>
      <c r="C189" s="224"/>
      <c r="D189" s="218" t="s">
        <v>25</v>
      </c>
      <c r="E189" s="146" t="s">
        <v>179</v>
      </c>
      <c r="F189" s="148">
        <v>1.274673557281494</v>
      </c>
      <c r="G189" s="149">
        <v>3.3790652751922599</v>
      </c>
      <c r="H189" s="149">
        <v>0.30249127745628362</v>
      </c>
      <c r="I189" s="219">
        <f>SUM(F189:F190)</f>
        <v>3.8243659019470142</v>
      </c>
      <c r="J189" s="219">
        <f>F189/(F189+F190)</f>
        <v>0.33330324293304359</v>
      </c>
    </row>
    <row r="190" spans="2:10">
      <c r="B190" s="175" t="s">
        <v>134</v>
      </c>
      <c r="C190" s="224"/>
      <c r="D190" s="218"/>
      <c r="E190" s="146" t="s">
        <v>180</v>
      </c>
      <c r="F190" s="148">
        <v>2.54969234466552</v>
      </c>
      <c r="G190" s="149">
        <v>5.21304607391356</v>
      </c>
      <c r="H190" s="149">
        <v>0.99846494197845603</v>
      </c>
      <c r="I190" s="219"/>
      <c r="J190" s="219"/>
    </row>
    <row r="191" spans="2:10">
      <c r="B191" s="175" t="s">
        <v>142</v>
      </c>
      <c r="C191" s="224"/>
      <c r="D191" s="218" t="s">
        <v>182</v>
      </c>
      <c r="E191" s="146" t="s">
        <v>183</v>
      </c>
      <c r="F191" s="148">
        <v>0</v>
      </c>
      <c r="G191" s="149">
        <v>1.1592042446136479</v>
      </c>
      <c r="H191" s="149">
        <v>0</v>
      </c>
      <c r="I191" s="219">
        <f>SUM(F191:F192)</f>
        <v>0</v>
      </c>
      <c r="J191" s="219" t="e">
        <f>F191/(F191+F192)</f>
        <v>#DIV/0!</v>
      </c>
    </row>
    <row r="192" spans="2:10">
      <c r="B192" s="175" t="s">
        <v>142</v>
      </c>
      <c r="C192" s="224"/>
      <c r="D192" s="218"/>
      <c r="E192" s="146" t="s">
        <v>184</v>
      </c>
      <c r="F192" s="148">
        <v>0</v>
      </c>
      <c r="G192" s="149">
        <v>1.1592042446136479</v>
      </c>
      <c r="H192" s="149">
        <v>0</v>
      </c>
      <c r="I192" s="219"/>
      <c r="J192" s="219"/>
    </row>
    <row r="193" spans="2:10">
      <c r="B193" s="175" t="s">
        <v>157</v>
      </c>
      <c r="C193" s="224"/>
      <c r="D193" s="218" t="s">
        <v>31</v>
      </c>
      <c r="E193" s="146" t="s">
        <v>185</v>
      </c>
      <c r="F193" s="147" t="s">
        <v>267</v>
      </c>
      <c r="G193" s="147" t="s">
        <v>267</v>
      </c>
      <c r="H193" s="147" t="s">
        <v>267</v>
      </c>
      <c r="I193" s="219">
        <f>SUM(F193:F194)</f>
        <v>0</v>
      </c>
      <c r="J193" s="219" t="e">
        <f>F193/(F193+F194)</f>
        <v>#VALUE!</v>
      </c>
    </row>
    <row r="194" spans="2:10">
      <c r="B194" s="175" t="s">
        <v>157</v>
      </c>
      <c r="C194" s="224"/>
      <c r="D194" s="218"/>
      <c r="E194" s="146" t="s">
        <v>186</v>
      </c>
      <c r="F194" s="147" t="s">
        <v>267</v>
      </c>
      <c r="G194" s="147" t="s">
        <v>267</v>
      </c>
      <c r="H194" s="147" t="s">
        <v>267</v>
      </c>
      <c r="I194" s="219"/>
      <c r="J194" s="219"/>
    </row>
    <row r="195" spans="2:10">
      <c r="B195" s="175" t="s">
        <v>189</v>
      </c>
      <c r="C195" s="224"/>
      <c r="D195" s="218" t="s">
        <v>41</v>
      </c>
      <c r="E195" s="146" t="s">
        <v>226</v>
      </c>
      <c r="F195" s="147">
        <v>0</v>
      </c>
      <c r="G195" s="147">
        <v>1.391308069229124</v>
      </c>
      <c r="H195" s="147">
        <v>0</v>
      </c>
      <c r="I195" s="219">
        <f>SUM(F195:F196)</f>
        <v>0</v>
      </c>
      <c r="J195" s="219" t="e">
        <f>F195/(F195+F196)</f>
        <v>#DIV/0!</v>
      </c>
    </row>
    <row r="196" spans="2:10">
      <c r="B196" s="175" t="s">
        <v>189</v>
      </c>
      <c r="C196" s="224"/>
      <c r="D196" s="218"/>
      <c r="E196" s="146" t="s">
        <v>227</v>
      </c>
      <c r="F196" s="147">
        <v>0</v>
      </c>
      <c r="G196" s="147">
        <v>1.391308069229124</v>
      </c>
      <c r="H196" s="147">
        <v>0</v>
      </c>
      <c r="I196" s="219"/>
      <c r="J196" s="219"/>
    </row>
    <row r="197" spans="2:10">
      <c r="B197" s="175">
        <v>794</v>
      </c>
      <c r="C197" s="224"/>
      <c r="D197" s="222" t="s">
        <v>263</v>
      </c>
      <c r="E197" s="146" t="s">
        <v>281</v>
      </c>
      <c r="F197" s="147">
        <v>1.774688529968262</v>
      </c>
      <c r="G197" s="147">
        <v>3.6281776428222638</v>
      </c>
      <c r="H197" s="147">
        <v>0.69500660896301203</v>
      </c>
      <c r="I197" s="219">
        <f>SUM(F197:F198)</f>
        <v>1.774688529968262</v>
      </c>
      <c r="J197" s="219">
        <f>F197/(F197+F198)</f>
        <v>1</v>
      </c>
    </row>
    <row r="198" spans="2:10">
      <c r="B198" s="175">
        <v>794</v>
      </c>
      <c r="C198" s="223"/>
      <c r="D198" s="223"/>
      <c r="E198" s="146" t="s">
        <v>282</v>
      </c>
      <c r="F198" s="147">
        <v>0</v>
      </c>
      <c r="G198" s="147">
        <v>0.88607746362686002</v>
      </c>
      <c r="H198" s="147">
        <v>0</v>
      </c>
      <c r="I198" s="219"/>
      <c r="J198" s="219"/>
    </row>
    <row r="199" spans="2:10">
      <c r="B199" s="175" t="s">
        <v>131</v>
      </c>
      <c r="C199" s="222" t="s">
        <v>7</v>
      </c>
      <c r="D199" s="220"/>
      <c r="E199" s="146" t="s">
        <v>123</v>
      </c>
      <c r="F199" s="147">
        <v>0</v>
      </c>
      <c r="G199" s="147">
        <v>0.89695721864700395</v>
      </c>
      <c r="H199" s="147">
        <v>0</v>
      </c>
      <c r="I199" s="221"/>
      <c r="J199" s="221"/>
    </row>
    <row r="200" spans="2:10">
      <c r="B200" s="175" t="s">
        <v>113</v>
      </c>
      <c r="C200" s="224"/>
      <c r="D200" s="220"/>
      <c r="E200" s="146" t="s">
        <v>105</v>
      </c>
      <c r="F200" s="147">
        <v>0</v>
      </c>
      <c r="G200" s="147">
        <v>0.742062807083128</v>
      </c>
      <c r="H200" s="147">
        <v>0</v>
      </c>
      <c r="I200" s="221"/>
      <c r="J200" s="221"/>
    </row>
    <row r="201" spans="2:10">
      <c r="B201" s="175" t="s">
        <v>113</v>
      </c>
      <c r="C201" s="224"/>
      <c r="D201" s="218" t="s">
        <v>176</v>
      </c>
      <c r="E201" s="146" t="s">
        <v>177</v>
      </c>
      <c r="F201" s="148">
        <v>0</v>
      </c>
      <c r="G201" s="149">
        <v>1.120955824851988</v>
      </c>
      <c r="H201" s="149">
        <v>0</v>
      </c>
      <c r="I201" s="219">
        <f>SUM(F201:F202)</f>
        <v>0</v>
      </c>
      <c r="J201" s="219" t="e">
        <f>F201/(F201+F202)</f>
        <v>#DIV/0!</v>
      </c>
    </row>
    <row r="202" spans="2:10">
      <c r="B202" s="175" t="s">
        <v>113</v>
      </c>
      <c r="C202" s="224"/>
      <c r="D202" s="218"/>
      <c r="E202" s="146" t="s">
        <v>178</v>
      </c>
      <c r="F202" s="148">
        <v>0</v>
      </c>
      <c r="G202" s="149">
        <v>1.120955824851988</v>
      </c>
      <c r="H202" s="149">
        <v>0</v>
      </c>
      <c r="I202" s="219"/>
      <c r="J202" s="219"/>
    </row>
    <row r="203" spans="2:10">
      <c r="B203" s="175" t="s">
        <v>131</v>
      </c>
      <c r="C203" s="224"/>
      <c r="D203" s="218" t="s">
        <v>25</v>
      </c>
      <c r="E203" s="146" t="s">
        <v>179</v>
      </c>
      <c r="F203" s="148">
        <v>0</v>
      </c>
      <c r="G203" s="149">
        <v>1.0369449853897079</v>
      </c>
      <c r="H203" s="149">
        <v>0</v>
      </c>
      <c r="I203" s="219">
        <f>SUM(F203:F204)</f>
        <v>0</v>
      </c>
      <c r="J203" s="219" t="e">
        <f>F203/(F203+F204)</f>
        <v>#DIV/0!</v>
      </c>
    </row>
    <row r="204" spans="2:10">
      <c r="B204" s="175" t="s">
        <v>131</v>
      </c>
      <c r="C204" s="224"/>
      <c r="D204" s="218"/>
      <c r="E204" s="146" t="s">
        <v>180</v>
      </c>
      <c r="F204" s="148">
        <v>0</v>
      </c>
      <c r="G204" s="149">
        <v>1.0369449853897079</v>
      </c>
      <c r="H204" s="149">
        <v>0</v>
      </c>
      <c r="I204" s="219"/>
      <c r="J204" s="219"/>
    </row>
    <row r="205" spans="2:10">
      <c r="B205" s="175" t="s">
        <v>139</v>
      </c>
      <c r="C205" s="224"/>
      <c r="D205" s="218" t="s">
        <v>182</v>
      </c>
      <c r="E205" s="146" t="s">
        <v>183</v>
      </c>
      <c r="F205" s="148">
        <v>0</v>
      </c>
      <c r="G205" s="149">
        <v>1.085986614227296</v>
      </c>
      <c r="H205" s="149">
        <v>0</v>
      </c>
      <c r="I205" s="219">
        <f>SUM(F205:F206)</f>
        <v>0.36245098114013602</v>
      </c>
      <c r="J205" s="219">
        <f>F205/(F205+F206)</f>
        <v>0</v>
      </c>
    </row>
    <row r="206" spans="2:10">
      <c r="B206" s="175" t="s">
        <v>139</v>
      </c>
      <c r="C206" s="224"/>
      <c r="D206" s="218"/>
      <c r="E206" s="146" t="s">
        <v>184</v>
      </c>
      <c r="F206" s="148">
        <v>0.36245098114013602</v>
      </c>
      <c r="G206" s="149">
        <v>1.731317639350892</v>
      </c>
      <c r="H206" s="149">
        <v>1.5222379937768E-2</v>
      </c>
      <c r="I206" s="219"/>
      <c r="J206" s="219"/>
    </row>
    <row r="207" spans="2:10">
      <c r="B207" s="175" t="s">
        <v>154</v>
      </c>
      <c r="C207" s="224"/>
      <c r="D207" s="218" t="s">
        <v>31</v>
      </c>
      <c r="E207" s="146" t="s">
        <v>185</v>
      </c>
      <c r="F207" s="147" t="s">
        <v>267</v>
      </c>
      <c r="G207" s="147" t="s">
        <v>267</v>
      </c>
      <c r="H207" s="147" t="s">
        <v>267</v>
      </c>
      <c r="I207" s="219">
        <f>SUM(F207:F208)</f>
        <v>0</v>
      </c>
      <c r="J207" s="219" t="e">
        <f>F207/(F207+F208)</f>
        <v>#VALUE!</v>
      </c>
    </row>
    <row r="208" spans="2:10">
      <c r="B208" s="175" t="s">
        <v>154</v>
      </c>
      <c r="C208" s="224"/>
      <c r="D208" s="218"/>
      <c r="E208" s="146" t="s">
        <v>186</v>
      </c>
      <c r="F208" s="147" t="s">
        <v>267</v>
      </c>
      <c r="G208" s="147" t="s">
        <v>267</v>
      </c>
      <c r="H208" s="147" t="s">
        <v>267</v>
      </c>
      <c r="I208" s="219"/>
      <c r="J208" s="219"/>
    </row>
    <row r="209" spans="2:10">
      <c r="B209" s="175" t="s">
        <v>200</v>
      </c>
      <c r="C209" s="224"/>
      <c r="D209" s="218" t="s">
        <v>41</v>
      </c>
      <c r="E209" s="146" t="s">
        <v>226</v>
      </c>
      <c r="F209" s="147">
        <v>0.37119958400726399</v>
      </c>
      <c r="G209" s="147">
        <v>1.7731131315231321</v>
      </c>
      <c r="H209" s="147">
        <v>1.558979228138924E-2</v>
      </c>
      <c r="I209" s="219">
        <f>SUM(F209:F210)</f>
        <v>0.37119958400726399</v>
      </c>
      <c r="J209" s="219">
        <f>F209/(F209+F210)</f>
        <v>1</v>
      </c>
    </row>
    <row r="210" spans="2:10">
      <c r="B210" s="175" t="s">
        <v>200</v>
      </c>
      <c r="C210" s="224"/>
      <c r="D210" s="218"/>
      <c r="E210" s="146" t="s">
        <v>227</v>
      </c>
      <c r="F210" s="147">
        <v>0</v>
      </c>
      <c r="G210" s="147">
        <v>1.1122014522552479</v>
      </c>
      <c r="H210" s="147">
        <v>0</v>
      </c>
      <c r="I210" s="219"/>
      <c r="J210" s="219"/>
    </row>
    <row r="211" spans="2:10">
      <c r="B211" s="175" t="s">
        <v>118</v>
      </c>
      <c r="C211" s="224"/>
      <c r="D211" s="222" t="s">
        <v>263</v>
      </c>
      <c r="E211" s="146" t="s">
        <v>281</v>
      </c>
      <c r="F211" s="147">
        <v>0</v>
      </c>
      <c r="G211" s="147">
        <v>1.107570767402648</v>
      </c>
      <c r="H211" s="147">
        <v>0</v>
      </c>
      <c r="I211" s="219">
        <f>SUM(F211:F212)</f>
        <v>0</v>
      </c>
      <c r="J211" s="219" t="e">
        <f>F211/(F211+F212)</f>
        <v>#DIV/0!</v>
      </c>
    </row>
    <row r="212" spans="2:10">
      <c r="B212" s="175" t="s">
        <v>118</v>
      </c>
      <c r="C212" s="223"/>
      <c r="D212" s="223"/>
      <c r="E212" s="146" t="s">
        <v>282</v>
      </c>
      <c r="F212" s="147">
        <v>0</v>
      </c>
      <c r="G212" s="147">
        <v>1.107570767402648</v>
      </c>
      <c r="H212" s="147">
        <v>0</v>
      </c>
      <c r="I212" s="219"/>
      <c r="J212" s="219"/>
    </row>
    <row r="213" spans="2:10">
      <c r="B213" s="175" t="s">
        <v>138</v>
      </c>
      <c r="C213" s="222" t="s">
        <v>121</v>
      </c>
      <c r="D213" s="220"/>
      <c r="E213" s="146" t="s">
        <v>123</v>
      </c>
      <c r="F213" s="147">
        <v>25.437263488769599</v>
      </c>
      <c r="G213" s="147">
        <v>31.15324020385744</v>
      </c>
      <c r="H213" s="147">
        <v>20.470827102661119</v>
      </c>
      <c r="I213" s="221"/>
      <c r="J213" s="221"/>
    </row>
    <row r="214" spans="2:10">
      <c r="B214" s="175" t="s">
        <v>120</v>
      </c>
      <c r="C214" s="224"/>
      <c r="D214" s="220"/>
      <c r="E214" s="146" t="s">
        <v>105</v>
      </c>
      <c r="F214" s="147">
        <v>30.336413574218803</v>
      </c>
      <c r="G214" s="147">
        <v>36.256572723388679</v>
      </c>
      <c r="H214" s="147">
        <v>24.423690795898441</v>
      </c>
      <c r="I214" s="221"/>
      <c r="J214" s="221"/>
    </row>
    <row r="215" spans="2:10">
      <c r="B215" s="175"/>
      <c r="C215" s="224"/>
      <c r="D215" s="218" t="s">
        <v>176</v>
      </c>
      <c r="E215" s="146" t="s">
        <v>177</v>
      </c>
      <c r="F215" s="147" t="s">
        <v>267</v>
      </c>
      <c r="G215" s="147" t="s">
        <v>267</v>
      </c>
      <c r="H215" s="147" t="s">
        <v>267</v>
      </c>
      <c r="I215" s="219">
        <f>SUM(F215:F216)</f>
        <v>0</v>
      </c>
      <c r="J215" s="219" t="e">
        <f>F215/(F215+F216)</f>
        <v>#VALUE!</v>
      </c>
    </row>
    <row r="216" spans="2:10">
      <c r="B216" s="175"/>
      <c r="C216" s="224"/>
      <c r="D216" s="218"/>
      <c r="E216" s="146" t="s">
        <v>178</v>
      </c>
      <c r="F216" s="147" t="s">
        <v>267</v>
      </c>
      <c r="G216" s="147" t="s">
        <v>267</v>
      </c>
      <c r="H216" s="147" t="s">
        <v>267</v>
      </c>
      <c r="I216" s="219"/>
      <c r="J216" s="219"/>
    </row>
    <row r="217" spans="2:10">
      <c r="B217" s="175"/>
      <c r="C217" s="224"/>
      <c r="D217" s="218" t="s">
        <v>25</v>
      </c>
      <c r="E217" s="146" t="s">
        <v>179</v>
      </c>
      <c r="F217" s="147" t="s">
        <v>267</v>
      </c>
      <c r="G217" s="147" t="s">
        <v>267</v>
      </c>
      <c r="H217" s="147" t="s">
        <v>267</v>
      </c>
      <c r="I217" s="219">
        <f>SUM(F217:F218)</f>
        <v>0</v>
      </c>
      <c r="J217" s="219" t="e">
        <f>F217/(F217+F218)</f>
        <v>#VALUE!</v>
      </c>
    </row>
    <row r="218" spans="2:10">
      <c r="B218" s="175"/>
      <c r="C218" s="224"/>
      <c r="D218" s="218"/>
      <c r="E218" s="146" t="s">
        <v>180</v>
      </c>
      <c r="F218" s="147" t="s">
        <v>267</v>
      </c>
      <c r="G218" s="147" t="s">
        <v>267</v>
      </c>
      <c r="H218" s="147" t="s">
        <v>267</v>
      </c>
      <c r="I218" s="219"/>
      <c r="J218" s="219"/>
    </row>
    <row r="219" spans="2:10">
      <c r="B219" s="175"/>
      <c r="C219" s="224"/>
      <c r="D219" s="218" t="s">
        <v>182</v>
      </c>
      <c r="E219" s="146" t="s">
        <v>183</v>
      </c>
      <c r="F219" s="147" t="s">
        <v>267</v>
      </c>
      <c r="G219" s="147" t="s">
        <v>267</v>
      </c>
      <c r="H219" s="147" t="s">
        <v>267</v>
      </c>
      <c r="I219" s="219">
        <f>SUM(F219:F220)</f>
        <v>0</v>
      </c>
      <c r="J219" s="219" t="e">
        <f>F219/(F219+F220)</f>
        <v>#VALUE!</v>
      </c>
    </row>
    <row r="220" spans="2:10">
      <c r="B220" s="175"/>
      <c r="C220" s="224"/>
      <c r="D220" s="218"/>
      <c r="E220" s="146" t="s">
        <v>184</v>
      </c>
      <c r="F220" s="147" t="s">
        <v>267</v>
      </c>
      <c r="G220" s="147" t="s">
        <v>267</v>
      </c>
      <c r="H220" s="147" t="s">
        <v>267</v>
      </c>
      <c r="I220" s="219"/>
      <c r="J220" s="219"/>
    </row>
    <row r="221" spans="2:10">
      <c r="B221" s="175"/>
      <c r="C221" s="224"/>
      <c r="D221" s="218" t="s">
        <v>31</v>
      </c>
      <c r="E221" s="146" t="s">
        <v>185</v>
      </c>
      <c r="F221" s="147" t="s">
        <v>267</v>
      </c>
      <c r="G221" s="147" t="s">
        <v>267</v>
      </c>
      <c r="H221" s="147" t="s">
        <v>267</v>
      </c>
      <c r="I221" s="219">
        <f>SUM(F221:F222)</f>
        <v>0</v>
      </c>
      <c r="J221" s="219" t="e">
        <f>F221/(F221+F222)</f>
        <v>#VALUE!</v>
      </c>
    </row>
    <row r="222" spans="2:10">
      <c r="B222" s="175"/>
      <c r="C222" s="224"/>
      <c r="D222" s="218"/>
      <c r="E222" s="146" t="s">
        <v>186</v>
      </c>
      <c r="F222" s="147" t="s">
        <v>267</v>
      </c>
      <c r="G222" s="147" t="s">
        <v>267</v>
      </c>
      <c r="H222" s="147" t="s">
        <v>267</v>
      </c>
      <c r="I222" s="219"/>
      <c r="J222" s="219"/>
    </row>
    <row r="223" spans="2:10">
      <c r="B223" s="175"/>
      <c r="C223" s="224"/>
      <c r="D223" s="218" t="s">
        <v>41</v>
      </c>
      <c r="E223" s="146" t="s">
        <v>226</v>
      </c>
      <c r="F223" s="147" t="s">
        <v>267</v>
      </c>
      <c r="G223" s="147" t="s">
        <v>267</v>
      </c>
      <c r="H223" s="147" t="s">
        <v>267</v>
      </c>
      <c r="I223" s="219">
        <f>SUM(F223:F224)</f>
        <v>0</v>
      </c>
      <c r="J223" s="219" t="e">
        <f>F223/(F223+F224)</f>
        <v>#VALUE!</v>
      </c>
    </row>
    <row r="224" spans="2:10">
      <c r="B224" s="175"/>
      <c r="C224" s="224"/>
      <c r="D224" s="218"/>
      <c r="E224" s="146" t="s">
        <v>227</v>
      </c>
      <c r="F224" s="147" t="s">
        <v>267</v>
      </c>
      <c r="G224" s="147" t="s">
        <v>267</v>
      </c>
      <c r="H224" s="147" t="s">
        <v>267</v>
      </c>
      <c r="I224" s="219"/>
      <c r="J224" s="219"/>
    </row>
    <row r="225" spans="2:10">
      <c r="B225" s="176"/>
      <c r="C225" s="224"/>
      <c r="D225" s="222" t="s">
        <v>263</v>
      </c>
      <c r="E225" s="146" t="s">
        <v>281</v>
      </c>
      <c r="F225" s="147" t="s">
        <v>267</v>
      </c>
      <c r="G225" s="147" t="s">
        <v>267</v>
      </c>
      <c r="H225" s="147" t="s">
        <v>267</v>
      </c>
      <c r="I225" s="219">
        <f>SUM(F225:F226)</f>
        <v>0</v>
      </c>
      <c r="J225" s="219" t="e">
        <f>F225/(F225+F226)</f>
        <v>#VALUE!</v>
      </c>
    </row>
    <row r="226" spans="2:10">
      <c r="B226" s="176"/>
      <c r="C226" s="224"/>
      <c r="D226" s="223"/>
      <c r="E226" s="146" t="s">
        <v>282</v>
      </c>
      <c r="F226" s="147" t="s">
        <v>267</v>
      </c>
      <c r="G226" s="147" t="s">
        <v>267</v>
      </c>
      <c r="H226" s="147" t="s">
        <v>267</v>
      </c>
      <c r="I226" s="219"/>
      <c r="J226" s="219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52">
    <mergeCell ref="I225:I226"/>
    <mergeCell ref="J225:J226"/>
    <mergeCell ref="C3:C16"/>
    <mergeCell ref="C17:C30"/>
    <mergeCell ref="C31:C44"/>
    <mergeCell ref="C45:C58"/>
    <mergeCell ref="C59:C72"/>
    <mergeCell ref="C73:C86"/>
    <mergeCell ref="C87:C100"/>
    <mergeCell ref="C101:C114"/>
    <mergeCell ref="C115:C128"/>
    <mergeCell ref="C129:C142"/>
    <mergeCell ref="C143:C156"/>
    <mergeCell ref="C157:C170"/>
    <mergeCell ref="C171:C184"/>
    <mergeCell ref="C185:C198"/>
    <mergeCell ref="C199:C212"/>
    <mergeCell ref="C213:C226"/>
    <mergeCell ref="I15:I16"/>
    <mergeCell ref="J15:J16"/>
    <mergeCell ref="I29:I30"/>
    <mergeCell ref="J29:J30"/>
    <mergeCell ref="I75:I76"/>
    <mergeCell ref="J75:J76"/>
    <mergeCell ref="I77:I78"/>
    <mergeCell ref="J77:J78"/>
    <mergeCell ref="I79:I80"/>
    <mergeCell ref="J91:J92"/>
    <mergeCell ref="I93:I94"/>
    <mergeCell ref="J93:J94"/>
    <mergeCell ref="I95:I96"/>
    <mergeCell ref="J95:J96"/>
    <mergeCell ref="I85:I86"/>
    <mergeCell ref="J85:J86"/>
    <mergeCell ref="I99:I100"/>
    <mergeCell ref="J99:J100"/>
    <mergeCell ref="D155:D156"/>
    <mergeCell ref="D169:D170"/>
    <mergeCell ref="D183:D184"/>
    <mergeCell ref="J79:J80"/>
    <mergeCell ref="I81:I82"/>
    <mergeCell ref="J81:J82"/>
    <mergeCell ref="I83:I84"/>
    <mergeCell ref="J83:J84"/>
    <mergeCell ref="I87:I88"/>
    <mergeCell ref="J87:J88"/>
    <mergeCell ref="I89:I90"/>
    <mergeCell ref="J89:J90"/>
    <mergeCell ref="I91:I92"/>
    <mergeCell ref="J103:J104"/>
    <mergeCell ref="I105:I106"/>
    <mergeCell ref="J105:J106"/>
    <mergeCell ref="I107:I108"/>
    <mergeCell ref="J107:J108"/>
    <mergeCell ref="I97:I98"/>
    <mergeCell ref="J97:J98"/>
    <mergeCell ref="D101:D102"/>
    <mergeCell ref="I101:I102"/>
    <mergeCell ref="D225:D226"/>
    <mergeCell ref="I43:I44"/>
    <mergeCell ref="J43:J44"/>
    <mergeCell ref="I57:I58"/>
    <mergeCell ref="J57:J58"/>
    <mergeCell ref="I113:I114"/>
    <mergeCell ref="J113:J114"/>
    <mergeCell ref="I127:I128"/>
    <mergeCell ref="J127:J128"/>
    <mergeCell ref="I141:I142"/>
    <mergeCell ref="J141:J142"/>
    <mergeCell ref="I155:I156"/>
    <mergeCell ref="J155:J156"/>
    <mergeCell ref="I169:I170"/>
    <mergeCell ref="J169:J170"/>
    <mergeCell ref="I183:I184"/>
    <mergeCell ref="J183:J184"/>
    <mergeCell ref="I197:I198"/>
    <mergeCell ref="J197:J198"/>
    <mergeCell ref="J45:J46"/>
    <mergeCell ref="I47:I48"/>
    <mergeCell ref="J47:J48"/>
    <mergeCell ref="I71:I72"/>
    <mergeCell ref="J71:J72"/>
    <mergeCell ref="D15:D16"/>
    <mergeCell ref="D29:D30"/>
    <mergeCell ref="D43:D44"/>
    <mergeCell ref="D57:D58"/>
    <mergeCell ref="D71:D72"/>
    <mergeCell ref="D85:D86"/>
    <mergeCell ref="D99:D100"/>
    <mergeCell ref="D113:D114"/>
    <mergeCell ref="D127:D128"/>
    <mergeCell ref="D47:D48"/>
    <mergeCell ref="D49:D50"/>
    <mergeCell ref="D81:D82"/>
    <mergeCell ref="D83:D84"/>
    <mergeCell ref="D75:D76"/>
    <mergeCell ref="D77:D78"/>
    <mergeCell ref="D79:D80"/>
    <mergeCell ref="D93:D94"/>
    <mergeCell ref="D95:D96"/>
    <mergeCell ref="D87:D88"/>
    <mergeCell ref="D107:D108"/>
    <mergeCell ref="D89:D90"/>
    <mergeCell ref="D91:D92"/>
    <mergeCell ref="D105:D106"/>
    <mergeCell ref="D97:D98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D9:D10"/>
    <mergeCell ref="I9:I10"/>
    <mergeCell ref="J9:J10"/>
    <mergeCell ref="D13:D14"/>
    <mergeCell ref="I13:I14"/>
    <mergeCell ref="J13:J14"/>
    <mergeCell ref="D11:D12"/>
    <mergeCell ref="I11:I12"/>
    <mergeCell ref="J11:J12"/>
    <mergeCell ref="J21:J22"/>
    <mergeCell ref="D23:D24"/>
    <mergeCell ref="I23:I24"/>
    <mergeCell ref="J23:J24"/>
    <mergeCell ref="D25:D26"/>
    <mergeCell ref="I25:I26"/>
    <mergeCell ref="J25:J26"/>
    <mergeCell ref="D17:D18"/>
    <mergeCell ref="I17:I18"/>
    <mergeCell ref="J17:J18"/>
    <mergeCell ref="D19:D20"/>
    <mergeCell ref="I19:I20"/>
    <mergeCell ref="J19:J20"/>
    <mergeCell ref="D21:D22"/>
    <mergeCell ref="I21:I22"/>
    <mergeCell ref="J33:J34"/>
    <mergeCell ref="D35:D36"/>
    <mergeCell ref="I35:I36"/>
    <mergeCell ref="J35:J36"/>
    <mergeCell ref="D37:D38"/>
    <mergeCell ref="I37:I38"/>
    <mergeCell ref="J37:J38"/>
    <mergeCell ref="D27:D28"/>
    <mergeCell ref="I27:I28"/>
    <mergeCell ref="J27:J28"/>
    <mergeCell ref="D31:D32"/>
    <mergeCell ref="I31:I32"/>
    <mergeCell ref="J31:J32"/>
    <mergeCell ref="D33:D34"/>
    <mergeCell ref="I33:I34"/>
    <mergeCell ref="I49:I50"/>
    <mergeCell ref="J49:J50"/>
    <mergeCell ref="D39:D40"/>
    <mergeCell ref="I39:I40"/>
    <mergeCell ref="J39:J40"/>
    <mergeCell ref="D41:D42"/>
    <mergeCell ref="I41:I42"/>
    <mergeCell ref="J41:J42"/>
    <mergeCell ref="D45:D46"/>
    <mergeCell ref="I45:I46"/>
    <mergeCell ref="J55:J56"/>
    <mergeCell ref="D59:D60"/>
    <mergeCell ref="I59:I60"/>
    <mergeCell ref="J59:J60"/>
    <mergeCell ref="D61:D62"/>
    <mergeCell ref="I61:I62"/>
    <mergeCell ref="J61:J62"/>
    <mergeCell ref="D51:D52"/>
    <mergeCell ref="I51:I52"/>
    <mergeCell ref="J51:J52"/>
    <mergeCell ref="D53:D54"/>
    <mergeCell ref="I53:I54"/>
    <mergeCell ref="J53:J54"/>
    <mergeCell ref="D55:D56"/>
    <mergeCell ref="I55:I56"/>
    <mergeCell ref="J67:J68"/>
    <mergeCell ref="D69:D70"/>
    <mergeCell ref="I69:I70"/>
    <mergeCell ref="J69:J70"/>
    <mergeCell ref="D73:D74"/>
    <mergeCell ref="I73:I74"/>
    <mergeCell ref="J73:J74"/>
    <mergeCell ref="D63:D64"/>
    <mergeCell ref="I63:I64"/>
    <mergeCell ref="J63:J64"/>
    <mergeCell ref="D65:D66"/>
    <mergeCell ref="I65:I66"/>
    <mergeCell ref="J65:J66"/>
    <mergeCell ref="D67:D68"/>
    <mergeCell ref="I67:I68"/>
    <mergeCell ref="J101:J102"/>
    <mergeCell ref="D103:D104"/>
    <mergeCell ref="I103:I104"/>
    <mergeCell ref="J115:J116"/>
    <mergeCell ref="D117:D118"/>
    <mergeCell ref="I117:I118"/>
    <mergeCell ref="J117:J118"/>
    <mergeCell ref="D119:D120"/>
    <mergeCell ref="I119:I120"/>
    <mergeCell ref="J119:J120"/>
    <mergeCell ref="D109:D110"/>
    <mergeCell ref="I109:I110"/>
    <mergeCell ref="J109:J110"/>
    <mergeCell ref="D111:D112"/>
    <mergeCell ref="I111:I112"/>
    <mergeCell ref="J111:J112"/>
    <mergeCell ref="D115:D116"/>
    <mergeCell ref="I115:I116"/>
    <mergeCell ref="J125:J126"/>
    <mergeCell ref="D129:D130"/>
    <mergeCell ref="I129:I130"/>
    <mergeCell ref="J129:J130"/>
    <mergeCell ref="D131:D132"/>
    <mergeCell ref="I131:I132"/>
    <mergeCell ref="J131:J132"/>
    <mergeCell ref="D121:D122"/>
    <mergeCell ref="I121:I122"/>
    <mergeCell ref="J121:J122"/>
    <mergeCell ref="D123:D124"/>
    <mergeCell ref="I123:I124"/>
    <mergeCell ref="J123:J124"/>
    <mergeCell ref="D125:D126"/>
    <mergeCell ref="I125:I126"/>
    <mergeCell ref="J137:J138"/>
    <mergeCell ref="D139:D140"/>
    <mergeCell ref="I139:I140"/>
    <mergeCell ref="J139:J140"/>
    <mergeCell ref="D143:D144"/>
    <mergeCell ref="I143:I144"/>
    <mergeCell ref="J143:J144"/>
    <mergeCell ref="D133:D134"/>
    <mergeCell ref="I133:I134"/>
    <mergeCell ref="J133:J134"/>
    <mergeCell ref="D135:D136"/>
    <mergeCell ref="I135:I136"/>
    <mergeCell ref="J135:J136"/>
    <mergeCell ref="D137:D138"/>
    <mergeCell ref="I137:I138"/>
    <mergeCell ref="D141:D142"/>
    <mergeCell ref="J149:J150"/>
    <mergeCell ref="D151:D152"/>
    <mergeCell ref="I151:I152"/>
    <mergeCell ref="J151:J152"/>
    <mergeCell ref="D153:D154"/>
    <mergeCell ref="I153:I154"/>
    <mergeCell ref="J153:J154"/>
    <mergeCell ref="D145:D146"/>
    <mergeCell ref="I145:I146"/>
    <mergeCell ref="J145:J146"/>
    <mergeCell ref="D147:D148"/>
    <mergeCell ref="I147:I148"/>
    <mergeCell ref="J147:J148"/>
    <mergeCell ref="D149:D150"/>
    <mergeCell ref="I149:I150"/>
    <mergeCell ref="J161:J162"/>
    <mergeCell ref="D163:D164"/>
    <mergeCell ref="I163:I164"/>
    <mergeCell ref="J163:J164"/>
    <mergeCell ref="D165:D166"/>
    <mergeCell ref="I165:I166"/>
    <mergeCell ref="J165:J166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73:J174"/>
    <mergeCell ref="D175:D176"/>
    <mergeCell ref="I175:I176"/>
    <mergeCell ref="J175:J176"/>
    <mergeCell ref="D177:D178"/>
    <mergeCell ref="I177:I178"/>
    <mergeCell ref="J177:J178"/>
    <mergeCell ref="D167:D168"/>
    <mergeCell ref="I167:I168"/>
    <mergeCell ref="J167:J168"/>
    <mergeCell ref="D171:D172"/>
    <mergeCell ref="I171:I172"/>
    <mergeCell ref="J171:J172"/>
    <mergeCell ref="D173:D174"/>
    <mergeCell ref="I173:I174"/>
    <mergeCell ref="J185:J186"/>
    <mergeCell ref="D187:D188"/>
    <mergeCell ref="I187:I188"/>
    <mergeCell ref="J187:J188"/>
    <mergeCell ref="D189:D190"/>
    <mergeCell ref="I189:I190"/>
    <mergeCell ref="J189:J190"/>
    <mergeCell ref="D179:D180"/>
    <mergeCell ref="I179:I180"/>
    <mergeCell ref="J179:J180"/>
    <mergeCell ref="D181:D182"/>
    <mergeCell ref="I181:I182"/>
    <mergeCell ref="J181:J182"/>
    <mergeCell ref="D185:D186"/>
    <mergeCell ref="I185:I186"/>
    <mergeCell ref="J195:J196"/>
    <mergeCell ref="D199:D200"/>
    <mergeCell ref="I199:I200"/>
    <mergeCell ref="J199:J200"/>
    <mergeCell ref="D201:D202"/>
    <mergeCell ref="I201:I202"/>
    <mergeCell ref="J201:J202"/>
    <mergeCell ref="D191:D192"/>
    <mergeCell ref="I191:I192"/>
    <mergeCell ref="J191:J192"/>
    <mergeCell ref="D193:D194"/>
    <mergeCell ref="I193:I194"/>
    <mergeCell ref="J193:J194"/>
    <mergeCell ref="D195:D196"/>
    <mergeCell ref="I195:I196"/>
    <mergeCell ref="D197:D198"/>
    <mergeCell ref="D223:D224"/>
    <mergeCell ref="I223:I224"/>
    <mergeCell ref="J223:J224"/>
    <mergeCell ref="D215:D216"/>
    <mergeCell ref="I215:I216"/>
    <mergeCell ref="J215:J216"/>
    <mergeCell ref="D217:D218"/>
    <mergeCell ref="I217:I218"/>
    <mergeCell ref="J217:J218"/>
    <mergeCell ref="D219:D220"/>
    <mergeCell ref="I219:I220"/>
    <mergeCell ref="J219:J220"/>
    <mergeCell ref="D221:D222"/>
    <mergeCell ref="I221:I222"/>
    <mergeCell ref="J221:J222"/>
    <mergeCell ref="D209:D210"/>
    <mergeCell ref="I209:I210"/>
    <mergeCell ref="J209:J210"/>
    <mergeCell ref="D213:D214"/>
    <mergeCell ref="I213:I214"/>
    <mergeCell ref="J213:J214"/>
    <mergeCell ref="D203:D204"/>
    <mergeCell ref="I203:I204"/>
    <mergeCell ref="J203:J204"/>
    <mergeCell ref="D205:D206"/>
    <mergeCell ref="I205:I206"/>
    <mergeCell ref="J205:J206"/>
    <mergeCell ref="D207:D208"/>
    <mergeCell ref="I207:I208"/>
    <mergeCell ref="J207:J208"/>
    <mergeCell ref="D211:D212"/>
    <mergeCell ref="I211:I212"/>
    <mergeCell ref="J211:J21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C2C692-CB42-AE40-8C25-3938CD11743D}">
  <dimension ref="A1:BF15"/>
  <sheetViews>
    <sheetView workbookViewId="0">
      <selection activeCell="A14" sqref="A14:A15"/>
    </sheetView>
  </sheetViews>
  <sheetFormatPr defaultColWidth="10.6640625" defaultRowHeight="15.5"/>
  <cols>
    <col min="4" max="6" width="10.83203125" style="142"/>
  </cols>
  <sheetData>
    <row r="1" spans="1:58">
      <c r="A1" t="s">
        <v>46</v>
      </c>
      <c r="B1" t="s">
        <v>47</v>
      </c>
      <c r="C1" t="s">
        <v>48</v>
      </c>
      <c r="D1" s="142" t="s">
        <v>49</v>
      </c>
      <c r="E1" s="142" t="s">
        <v>50</v>
      </c>
      <c r="F1" s="142" t="s">
        <v>51</v>
      </c>
      <c r="G1" t="s">
        <v>52</v>
      </c>
      <c r="H1" t="s">
        <v>53</v>
      </c>
      <c r="I1" t="s">
        <v>54</v>
      </c>
      <c r="J1" t="s">
        <v>55</v>
      </c>
      <c r="K1" t="s">
        <v>56</v>
      </c>
      <c r="L1" t="s">
        <v>57</v>
      </c>
      <c r="M1" t="s">
        <v>58</v>
      </c>
      <c r="N1" t="s">
        <v>59</v>
      </c>
      <c r="O1" t="s">
        <v>60</v>
      </c>
      <c r="P1" t="s">
        <v>61</v>
      </c>
      <c r="Q1" t="s">
        <v>62</v>
      </c>
      <c r="R1" t="s">
        <v>63</v>
      </c>
      <c r="S1" t="s">
        <v>64</v>
      </c>
      <c r="T1" t="s">
        <v>65</v>
      </c>
      <c r="U1" t="s">
        <v>66</v>
      </c>
      <c r="V1" t="s">
        <v>67</v>
      </c>
      <c r="W1" t="s">
        <v>68</v>
      </c>
      <c r="X1" t="s">
        <v>69</v>
      </c>
      <c r="Y1" t="s">
        <v>70</v>
      </c>
      <c r="Z1" t="s">
        <v>71</v>
      </c>
      <c r="AA1" t="s">
        <v>72</v>
      </c>
      <c r="AB1" t="s">
        <v>73</v>
      </c>
      <c r="AC1" t="s">
        <v>74</v>
      </c>
      <c r="AD1" t="s">
        <v>75</v>
      </c>
      <c r="AE1" t="s">
        <v>76</v>
      </c>
      <c r="AF1" t="s">
        <v>77</v>
      </c>
      <c r="AG1" t="s">
        <v>78</v>
      </c>
      <c r="AH1" t="s">
        <v>79</v>
      </c>
      <c r="AI1" t="s">
        <v>80</v>
      </c>
      <c r="AJ1" t="s">
        <v>81</v>
      </c>
      <c r="AK1" t="s">
        <v>82</v>
      </c>
      <c r="AL1" t="s">
        <v>83</v>
      </c>
      <c r="AM1" t="s">
        <v>84</v>
      </c>
      <c r="AN1" t="s">
        <v>85</v>
      </c>
      <c r="AO1" t="s">
        <v>86</v>
      </c>
      <c r="AP1" t="s">
        <v>87</v>
      </c>
      <c r="AQ1" t="s">
        <v>88</v>
      </c>
      <c r="AR1" t="s">
        <v>89</v>
      </c>
      <c r="AS1" t="s">
        <v>90</v>
      </c>
      <c r="AT1" t="s">
        <v>91</v>
      </c>
      <c r="AU1" t="s">
        <v>92</v>
      </c>
      <c r="AV1" t="s">
        <v>93</v>
      </c>
      <c r="AW1" t="s">
        <v>94</v>
      </c>
      <c r="AX1" t="s">
        <v>95</v>
      </c>
      <c r="AY1" t="s">
        <v>96</v>
      </c>
      <c r="AZ1" t="s">
        <v>97</v>
      </c>
      <c r="BA1" t="s">
        <v>98</v>
      </c>
      <c r="BB1" t="s">
        <v>99</v>
      </c>
      <c r="BC1" t="s">
        <v>100</v>
      </c>
      <c r="BD1" t="s">
        <v>101</v>
      </c>
      <c r="BE1" t="s">
        <v>102</v>
      </c>
      <c r="BF1" t="s">
        <v>103</v>
      </c>
    </row>
    <row r="2" spans="1:58">
      <c r="A2" t="s">
        <v>104</v>
      </c>
      <c r="B2">
        <v>724</v>
      </c>
      <c r="C2" t="s">
        <v>283</v>
      </c>
      <c r="D2" s="142">
        <v>1.460955047607422</v>
      </c>
      <c r="E2" s="142">
        <f>G2*4</f>
        <v>3.1752336025238042</v>
      </c>
      <c r="F2" s="142">
        <f>H2*4</f>
        <v>0.51362013816833596</v>
      </c>
      <c r="G2">
        <v>0.79380840063095104</v>
      </c>
      <c r="H2">
        <v>0.12840503454208399</v>
      </c>
      <c r="I2">
        <v>16108</v>
      </c>
      <c r="J2">
        <v>5</v>
      </c>
      <c r="K2">
        <v>16103</v>
      </c>
      <c r="L2">
        <v>0</v>
      </c>
      <c r="M2">
        <v>5</v>
      </c>
      <c r="N2">
        <v>3</v>
      </c>
      <c r="O2">
        <v>16100</v>
      </c>
      <c r="P2">
        <v>0</v>
      </c>
      <c r="X2">
        <v>8000</v>
      </c>
      <c r="AA2" t="s">
        <v>284</v>
      </c>
      <c r="AB2">
        <v>1.6667701197276501</v>
      </c>
      <c r="AE2">
        <v>4.1868040608991501</v>
      </c>
      <c r="AF2">
        <v>0</v>
      </c>
      <c r="AG2">
        <v>62.501454752233101</v>
      </c>
      <c r="AJ2">
        <v>97.9366825845363</v>
      </c>
      <c r="AK2">
        <v>27.066226919929999</v>
      </c>
      <c r="AL2">
        <v>11789.824023437501</v>
      </c>
      <c r="AM2">
        <v>4649.3198324816003</v>
      </c>
      <c r="AN2">
        <v>4651.5362790271001</v>
      </c>
      <c r="AS2">
        <v>0.55630379915237405</v>
      </c>
      <c r="AT2">
        <v>0.22395096719265001</v>
      </c>
      <c r="BA2">
        <v>2.9168513387788999</v>
      </c>
      <c r="BB2">
        <v>0.41668890067640502</v>
      </c>
      <c r="BE2">
        <v>80.079358002763001</v>
      </c>
      <c r="BF2">
        <v>44.923551501703201</v>
      </c>
    </row>
    <row r="3" spans="1:58">
      <c r="A3" t="s">
        <v>104</v>
      </c>
      <c r="B3">
        <v>724</v>
      </c>
      <c r="C3" t="s">
        <v>284</v>
      </c>
      <c r="D3" s="142">
        <v>0.876518630981446</v>
      </c>
      <c r="E3" s="142">
        <f t="shared" ref="E3:E15" si="0">G3*4</f>
        <v>2.3234238624572758</v>
      </c>
      <c r="F3" s="142">
        <f t="shared" ref="F3:F15" si="1">H3*4</f>
        <v>0.2080123126506804</v>
      </c>
      <c r="G3">
        <v>0.58085596561431896</v>
      </c>
      <c r="H3">
        <v>5.2003078162670101E-2</v>
      </c>
      <c r="I3">
        <v>16108</v>
      </c>
      <c r="J3">
        <v>3</v>
      </c>
      <c r="K3">
        <v>16105</v>
      </c>
      <c r="L3">
        <v>0</v>
      </c>
      <c r="M3">
        <v>5</v>
      </c>
      <c r="N3">
        <v>3</v>
      </c>
      <c r="O3">
        <v>16100</v>
      </c>
      <c r="P3">
        <v>0</v>
      </c>
      <c r="X3">
        <v>6000</v>
      </c>
      <c r="AL3">
        <v>6853.7138671875</v>
      </c>
      <c r="AM3">
        <v>4188.8063987279502</v>
      </c>
      <c r="AN3">
        <v>4189.3027187183798</v>
      </c>
      <c r="AS3">
        <v>0.375174850225449</v>
      </c>
      <c r="AT3">
        <v>0.113869287073612</v>
      </c>
    </row>
    <row r="4" spans="1:58">
      <c r="A4" t="s">
        <v>106</v>
      </c>
      <c r="B4">
        <v>741</v>
      </c>
      <c r="C4" t="s">
        <v>283</v>
      </c>
      <c r="D4" s="142">
        <v>0.64650115966796806</v>
      </c>
      <c r="E4" s="142">
        <f t="shared" si="0"/>
        <v>2.071056842803956</v>
      </c>
      <c r="F4" s="142">
        <f t="shared" si="1"/>
        <v>9.7939223051071195E-2</v>
      </c>
      <c r="G4">
        <v>0.51776421070098899</v>
      </c>
      <c r="H4">
        <v>2.4484805762767799E-2</v>
      </c>
      <c r="I4">
        <v>14559</v>
      </c>
      <c r="J4">
        <v>2</v>
      </c>
      <c r="K4">
        <v>14557</v>
      </c>
      <c r="L4">
        <v>0</v>
      </c>
      <c r="M4">
        <v>2</v>
      </c>
      <c r="N4">
        <v>4</v>
      </c>
      <c r="O4">
        <v>14553</v>
      </c>
      <c r="P4">
        <v>0</v>
      </c>
      <c r="X4">
        <v>8000</v>
      </c>
      <c r="AA4" t="s">
        <v>284</v>
      </c>
      <c r="AB4">
        <v>0.499965613359938</v>
      </c>
      <c r="AE4">
        <v>1.4199475235061401</v>
      </c>
      <c r="AF4">
        <v>0</v>
      </c>
      <c r="AG4">
        <v>33.331805003183398</v>
      </c>
      <c r="AJ4">
        <v>74.221764634846807</v>
      </c>
      <c r="AK4">
        <v>0</v>
      </c>
      <c r="AL4">
        <v>12029.796875</v>
      </c>
      <c r="AM4">
        <v>4687.75112468711</v>
      </c>
      <c r="AN4">
        <v>4688.7597167264503</v>
      </c>
      <c r="AS4">
        <v>0.31074434518814098</v>
      </c>
      <c r="AT4">
        <v>7.0142656564712497E-2</v>
      </c>
      <c r="BA4">
        <v>0.95152283791662595</v>
      </c>
      <c r="BB4">
        <v>4.8408388803249998E-2</v>
      </c>
      <c r="BE4">
        <v>53.401935165388998</v>
      </c>
      <c r="BF4">
        <v>13.261674840977699</v>
      </c>
    </row>
    <row r="5" spans="1:58">
      <c r="A5" t="s">
        <v>106</v>
      </c>
      <c r="B5">
        <v>741</v>
      </c>
      <c r="C5" t="s">
        <v>284</v>
      </c>
      <c r="D5" s="142">
        <v>1.293091297149658</v>
      </c>
      <c r="E5" s="142">
        <f t="shared" si="0"/>
        <v>3.0493547916412358</v>
      </c>
      <c r="F5" s="142">
        <f t="shared" si="1"/>
        <v>0.39015287160873402</v>
      </c>
      <c r="G5">
        <v>0.76233869791030895</v>
      </c>
      <c r="H5">
        <v>9.7538217902183505E-2</v>
      </c>
      <c r="I5">
        <v>14559</v>
      </c>
      <c r="J5">
        <v>4</v>
      </c>
      <c r="K5">
        <v>14555</v>
      </c>
      <c r="L5">
        <v>0</v>
      </c>
      <c r="M5">
        <v>2</v>
      </c>
      <c r="N5">
        <v>4</v>
      </c>
      <c r="O5">
        <v>14553</v>
      </c>
      <c r="P5">
        <v>0</v>
      </c>
      <c r="X5">
        <v>6000</v>
      </c>
      <c r="AL5">
        <v>7510.5413818359402</v>
      </c>
      <c r="AM5">
        <v>4239.58549496052</v>
      </c>
      <c r="AN5">
        <v>4240.4841709374396</v>
      </c>
      <c r="AS5">
        <v>0.51638990640640303</v>
      </c>
      <c r="AT5">
        <v>0.18562854826450301</v>
      </c>
    </row>
    <row r="6" spans="1:58">
      <c r="A6" t="s">
        <v>107</v>
      </c>
      <c r="B6">
        <v>762</v>
      </c>
      <c r="C6" t="s">
        <v>283</v>
      </c>
      <c r="D6" s="142">
        <v>0.60791654586791999</v>
      </c>
      <c r="E6" s="142">
        <f t="shared" si="0"/>
        <v>1.9474339485168439</v>
      </c>
      <c r="F6" s="142">
        <f t="shared" si="1"/>
        <v>9.2094317078590393E-2</v>
      </c>
      <c r="G6">
        <v>0.48685848712921098</v>
      </c>
      <c r="H6">
        <v>2.3023579269647598E-2</v>
      </c>
      <c r="I6">
        <v>15483</v>
      </c>
      <c r="J6">
        <v>2</v>
      </c>
      <c r="K6">
        <v>15481</v>
      </c>
      <c r="L6">
        <v>0</v>
      </c>
      <c r="M6">
        <v>2</v>
      </c>
      <c r="N6">
        <v>3</v>
      </c>
      <c r="O6">
        <v>15478</v>
      </c>
      <c r="P6">
        <v>0</v>
      </c>
      <c r="X6">
        <v>8000</v>
      </c>
      <c r="AA6" t="s">
        <v>284</v>
      </c>
      <c r="AB6">
        <v>0.66664507514633398</v>
      </c>
      <c r="AE6">
        <v>1.9635733252474501</v>
      </c>
      <c r="AF6">
        <v>0</v>
      </c>
      <c r="AG6">
        <v>39.9992226951981</v>
      </c>
      <c r="AJ6">
        <v>86.689849436942197</v>
      </c>
      <c r="AK6">
        <v>0</v>
      </c>
      <c r="AL6">
        <v>11877.929199218799</v>
      </c>
      <c r="AM6">
        <v>4736.9046719882899</v>
      </c>
      <c r="AN6">
        <v>4737.8271062100102</v>
      </c>
      <c r="AS6">
        <v>0.29219731688499501</v>
      </c>
      <c r="AT6">
        <v>6.5956540405750302E-2</v>
      </c>
      <c r="BA6">
        <v>1.3024108796935601</v>
      </c>
      <c r="BB6">
        <v>3.0879270599108E-2</v>
      </c>
      <c r="BE6">
        <v>62.887384683314899</v>
      </c>
      <c r="BF6">
        <v>17.1110607070814</v>
      </c>
    </row>
    <row r="7" spans="1:58">
      <c r="A7" t="s">
        <v>107</v>
      </c>
      <c r="B7">
        <v>762</v>
      </c>
      <c r="C7" t="s">
        <v>284</v>
      </c>
      <c r="D7" s="142">
        <v>0.91190433502197199</v>
      </c>
      <c r="E7" s="142">
        <f t="shared" si="0"/>
        <v>2.417237043380736</v>
      </c>
      <c r="F7" s="142">
        <f t="shared" si="1"/>
        <v>0.21640929579734799</v>
      </c>
      <c r="G7">
        <v>0.60430926084518399</v>
      </c>
      <c r="H7">
        <v>5.4102323949336999E-2</v>
      </c>
      <c r="I7">
        <v>15483</v>
      </c>
      <c r="J7">
        <v>3</v>
      </c>
      <c r="K7">
        <v>15480</v>
      </c>
      <c r="L7">
        <v>0</v>
      </c>
      <c r="M7">
        <v>2</v>
      </c>
      <c r="N7">
        <v>3</v>
      </c>
      <c r="O7">
        <v>15478</v>
      </c>
      <c r="P7">
        <v>0</v>
      </c>
      <c r="X7">
        <v>6000</v>
      </c>
      <c r="AL7">
        <v>7253.7275390625</v>
      </c>
      <c r="AM7">
        <v>4280.6287036195899</v>
      </c>
      <c r="AN7">
        <v>4281.2047739229001</v>
      </c>
      <c r="AS7">
        <v>0.39032199978828402</v>
      </c>
      <c r="AT7">
        <v>0.118466064333916</v>
      </c>
    </row>
    <row r="8" spans="1:58">
      <c r="A8" t="s">
        <v>108</v>
      </c>
      <c r="B8">
        <v>784</v>
      </c>
      <c r="C8" t="s">
        <v>283</v>
      </c>
      <c r="D8" s="142">
        <v>1.9393705368042</v>
      </c>
      <c r="E8" s="142">
        <f t="shared" si="0"/>
        <v>3.7775230407714839</v>
      </c>
      <c r="F8" s="142">
        <f t="shared" si="1"/>
        <v>0.82385772466659601</v>
      </c>
      <c r="G8">
        <v>0.94438076019287098</v>
      </c>
      <c r="H8">
        <v>0.205964431166649</v>
      </c>
      <c r="I8">
        <v>16989</v>
      </c>
      <c r="J8">
        <v>7</v>
      </c>
      <c r="K8">
        <v>16982</v>
      </c>
      <c r="L8">
        <v>0</v>
      </c>
      <c r="M8">
        <v>7</v>
      </c>
      <c r="N8">
        <v>0</v>
      </c>
      <c r="O8">
        <v>16982</v>
      </c>
      <c r="P8">
        <v>0</v>
      </c>
      <c r="X8">
        <v>8000</v>
      </c>
      <c r="AA8" t="s">
        <v>284</v>
      </c>
      <c r="AG8">
        <v>100</v>
      </c>
      <c r="AJ8">
        <v>121.397478482962</v>
      </c>
      <c r="AK8">
        <v>78.602521517038397</v>
      </c>
      <c r="AL8">
        <v>11864.149693080401</v>
      </c>
      <c r="AM8">
        <v>4709.3609607927001</v>
      </c>
      <c r="AN8">
        <v>4712.30895779819</v>
      </c>
      <c r="AS8">
        <v>0.69352495670318604</v>
      </c>
      <c r="AT8">
        <v>0.32295224070549</v>
      </c>
      <c r="BE8">
        <v>109.77695002876401</v>
      </c>
      <c r="BF8">
        <v>90.223049971235994</v>
      </c>
    </row>
    <row r="9" spans="1:58">
      <c r="A9" t="s">
        <v>108</v>
      </c>
      <c r="B9">
        <v>784</v>
      </c>
      <c r="C9" t="s">
        <v>284</v>
      </c>
      <c r="D9" s="142">
        <v>0</v>
      </c>
      <c r="E9" s="142">
        <f t="shared" si="0"/>
        <v>0.82995277643203602</v>
      </c>
      <c r="F9" s="142">
        <f t="shared" si="1"/>
        <v>0</v>
      </c>
      <c r="G9">
        <v>0.20748819410800901</v>
      </c>
      <c r="H9">
        <v>0</v>
      </c>
      <c r="I9">
        <v>16989</v>
      </c>
      <c r="J9">
        <v>0</v>
      </c>
      <c r="K9">
        <v>16989</v>
      </c>
      <c r="L9">
        <v>0</v>
      </c>
      <c r="M9">
        <v>7</v>
      </c>
      <c r="N9">
        <v>0</v>
      </c>
      <c r="O9">
        <v>16982</v>
      </c>
      <c r="P9">
        <v>0</v>
      </c>
      <c r="X9">
        <v>6000</v>
      </c>
      <c r="AL9">
        <v>0</v>
      </c>
      <c r="AM9">
        <v>4243.7446111586696</v>
      </c>
      <c r="AN9">
        <v>4243.7446111586996</v>
      </c>
      <c r="AS9">
        <v>9.4805642962455694E-2</v>
      </c>
      <c r="AT9">
        <v>0</v>
      </c>
    </row>
    <row r="10" spans="1:58">
      <c r="A10" t="s">
        <v>109</v>
      </c>
      <c r="B10">
        <v>794</v>
      </c>
      <c r="C10" t="s">
        <v>283</v>
      </c>
      <c r="D10" s="142">
        <v>1.774688529968262</v>
      </c>
      <c r="E10" s="142">
        <f t="shared" si="0"/>
        <v>3.6281776428222638</v>
      </c>
      <c r="F10" s="142">
        <f t="shared" si="1"/>
        <v>0.69500660896301203</v>
      </c>
      <c r="G10">
        <v>0.90704441070556596</v>
      </c>
      <c r="H10">
        <v>0.17375165224075301</v>
      </c>
      <c r="I10">
        <v>15913</v>
      </c>
      <c r="J10">
        <v>6</v>
      </c>
      <c r="K10">
        <v>15907</v>
      </c>
      <c r="L10">
        <v>0</v>
      </c>
      <c r="M10">
        <v>6</v>
      </c>
      <c r="N10">
        <v>0</v>
      </c>
      <c r="O10">
        <v>15907</v>
      </c>
      <c r="P10">
        <v>0</v>
      </c>
      <c r="X10">
        <v>8000</v>
      </c>
      <c r="AA10" t="s">
        <v>284</v>
      </c>
      <c r="AG10">
        <v>100</v>
      </c>
      <c r="AJ10">
        <v>124.964308185701</v>
      </c>
      <c r="AK10">
        <v>75.0356918142989</v>
      </c>
      <c r="AL10">
        <v>11930.0193684896</v>
      </c>
      <c r="AM10">
        <v>4711.7121368060998</v>
      </c>
      <c r="AN10">
        <v>4714.4338010674101</v>
      </c>
      <c r="AS10">
        <v>0.65225577354431197</v>
      </c>
      <c r="AT10">
        <v>0.285188049077988</v>
      </c>
      <c r="BE10">
        <v>111.406671598431</v>
      </c>
      <c r="BF10">
        <v>88.593328401568996</v>
      </c>
    </row>
    <row r="11" spans="1:58">
      <c r="A11" t="s">
        <v>109</v>
      </c>
      <c r="B11">
        <v>794</v>
      </c>
      <c r="C11" t="s">
        <v>284</v>
      </c>
      <c r="D11" s="142">
        <v>0</v>
      </c>
      <c r="E11" s="142">
        <f t="shared" si="0"/>
        <v>0.88607746362686002</v>
      </c>
      <c r="F11" s="142">
        <f t="shared" si="1"/>
        <v>0</v>
      </c>
      <c r="G11">
        <v>0.221519365906715</v>
      </c>
      <c r="H11">
        <v>0</v>
      </c>
      <c r="I11">
        <v>15913</v>
      </c>
      <c r="J11">
        <v>0</v>
      </c>
      <c r="K11">
        <v>15913</v>
      </c>
      <c r="L11">
        <v>0</v>
      </c>
      <c r="M11">
        <v>6</v>
      </c>
      <c r="N11">
        <v>0</v>
      </c>
      <c r="O11">
        <v>15907</v>
      </c>
      <c r="P11">
        <v>0</v>
      </c>
      <c r="X11">
        <v>6000</v>
      </c>
      <c r="AL11">
        <v>0</v>
      </c>
      <c r="AM11">
        <v>4255.0037433674897</v>
      </c>
      <c r="AN11">
        <v>4255.0037433674997</v>
      </c>
      <c r="AS11">
        <v>0.101216450333595</v>
      </c>
      <c r="AT11">
        <v>0</v>
      </c>
    </row>
    <row r="12" spans="1:58">
      <c r="A12" t="s">
        <v>110</v>
      </c>
      <c r="B12">
        <v>7114</v>
      </c>
      <c r="C12" t="s">
        <v>283</v>
      </c>
      <c r="D12" s="142">
        <v>1.7389905929565419</v>
      </c>
      <c r="E12" s="142">
        <f t="shared" si="0"/>
        <v>3.7796459197998038</v>
      </c>
      <c r="F12" s="142">
        <f t="shared" si="1"/>
        <v>0.61135584115982</v>
      </c>
      <c r="G12">
        <v>0.94491147994995095</v>
      </c>
      <c r="H12">
        <v>0.152838960289955</v>
      </c>
      <c r="I12">
        <v>13533</v>
      </c>
      <c r="J12">
        <v>5</v>
      </c>
      <c r="K12">
        <v>13528</v>
      </c>
      <c r="L12">
        <v>0</v>
      </c>
      <c r="M12">
        <v>5</v>
      </c>
      <c r="N12">
        <v>1</v>
      </c>
      <c r="O12">
        <v>13527</v>
      </c>
      <c r="P12">
        <v>0</v>
      </c>
      <c r="X12">
        <v>8000</v>
      </c>
      <c r="AA12" t="s">
        <v>284</v>
      </c>
      <c r="AB12">
        <v>5.0007391731698903</v>
      </c>
      <c r="AE12">
        <v>17.6853907823985</v>
      </c>
      <c r="AF12">
        <v>0</v>
      </c>
      <c r="AG12">
        <v>83.335386339217493</v>
      </c>
      <c r="AJ12">
        <v>118.561849678025</v>
      </c>
      <c r="AK12">
        <v>48.108923000409497</v>
      </c>
      <c r="AL12">
        <v>11879.775585937499</v>
      </c>
      <c r="AM12">
        <v>4797.7087752817697</v>
      </c>
      <c r="AN12">
        <v>4800.3253668766502</v>
      </c>
      <c r="AS12">
        <v>0.66218465566635099</v>
      </c>
      <c r="AT12">
        <v>0.266568183898926</v>
      </c>
      <c r="BA12">
        <v>10.995501449384101</v>
      </c>
      <c r="BB12">
        <v>0</v>
      </c>
      <c r="BE12">
        <v>99.983401598405905</v>
      </c>
      <c r="BF12">
        <v>66.687371080028896</v>
      </c>
    </row>
    <row r="13" spans="1:58">
      <c r="A13" t="s">
        <v>110</v>
      </c>
      <c r="B13">
        <v>7114</v>
      </c>
      <c r="C13" t="s">
        <v>284</v>
      </c>
      <c r="D13" s="142">
        <v>0.347746706008912</v>
      </c>
      <c r="E13" s="142">
        <f t="shared" si="0"/>
        <v>1.6610701084136961</v>
      </c>
      <c r="F13" s="142">
        <f t="shared" si="1"/>
        <v>1.46048441529274E-2</v>
      </c>
      <c r="G13">
        <v>0.41526752710342402</v>
      </c>
      <c r="H13">
        <v>3.6512110382318501E-3</v>
      </c>
      <c r="I13">
        <v>13533</v>
      </c>
      <c r="J13">
        <v>1</v>
      </c>
      <c r="K13">
        <v>13532</v>
      </c>
      <c r="L13">
        <v>0</v>
      </c>
      <c r="M13">
        <v>5</v>
      </c>
      <c r="N13">
        <v>1</v>
      </c>
      <c r="O13">
        <v>13527</v>
      </c>
      <c r="P13">
        <v>0</v>
      </c>
      <c r="X13">
        <v>6000</v>
      </c>
      <c r="AL13">
        <v>7199.9541015625</v>
      </c>
      <c r="AM13">
        <v>4350.9565428244196</v>
      </c>
      <c r="AN13">
        <v>4351.1670650706501</v>
      </c>
      <c r="AS13">
        <v>0.216397300362587</v>
      </c>
      <c r="AT13">
        <v>2.3559203371405602E-2</v>
      </c>
    </row>
    <row r="14" spans="1:58">
      <c r="A14" t="s">
        <v>118</v>
      </c>
      <c r="B14" t="s">
        <v>7</v>
      </c>
      <c r="C14" t="s">
        <v>283</v>
      </c>
      <c r="D14" s="142">
        <v>0</v>
      </c>
      <c r="E14" s="142">
        <f t="shared" si="0"/>
        <v>1.107570767402648</v>
      </c>
      <c r="F14" s="142">
        <f t="shared" si="1"/>
        <v>0</v>
      </c>
      <c r="G14">
        <v>0.27689269185066201</v>
      </c>
      <c r="H14">
        <v>0</v>
      </c>
      <c r="I14">
        <v>12731</v>
      </c>
      <c r="J14">
        <v>0</v>
      </c>
      <c r="K14">
        <v>12731</v>
      </c>
      <c r="L14">
        <v>0</v>
      </c>
      <c r="M14">
        <v>0</v>
      </c>
      <c r="N14">
        <v>0</v>
      </c>
      <c r="O14">
        <v>12731</v>
      </c>
      <c r="P14">
        <v>0</v>
      </c>
      <c r="X14">
        <v>8000</v>
      </c>
      <c r="AA14" t="s">
        <v>284</v>
      </c>
      <c r="AL14">
        <v>0</v>
      </c>
      <c r="AM14">
        <v>4448.83308127906</v>
      </c>
      <c r="AN14">
        <v>4448.83308127906</v>
      </c>
      <c r="AS14">
        <v>0.12651596963405601</v>
      </c>
      <c r="AT14">
        <v>0</v>
      </c>
    </row>
    <row r="15" spans="1:58">
      <c r="A15" t="s">
        <v>118</v>
      </c>
      <c r="B15" t="s">
        <v>7</v>
      </c>
      <c r="C15" t="s">
        <v>284</v>
      </c>
      <c r="D15" s="142">
        <v>0</v>
      </c>
      <c r="E15" s="142">
        <f t="shared" si="0"/>
        <v>1.107570767402648</v>
      </c>
      <c r="F15" s="142">
        <f t="shared" si="1"/>
        <v>0</v>
      </c>
      <c r="G15">
        <v>0.27689269185066201</v>
      </c>
      <c r="H15">
        <v>0</v>
      </c>
      <c r="I15">
        <v>12731</v>
      </c>
      <c r="J15">
        <v>0</v>
      </c>
      <c r="K15">
        <v>12731</v>
      </c>
      <c r="L15">
        <v>0</v>
      </c>
      <c r="M15">
        <v>0</v>
      </c>
      <c r="N15">
        <v>0</v>
      </c>
      <c r="O15">
        <v>12731</v>
      </c>
      <c r="P15">
        <v>0</v>
      </c>
      <c r="X15">
        <v>6000</v>
      </c>
      <c r="AL15">
        <v>0</v>
      </c>
      <c r="AM15">
        <v>4194.9468982155104</v>
      </c>
      <c r="AN15">
        <v>4194.9468982154604</v>
      </c>
      <c r="AS15">
        <v>0.12651596963405601</v>
      </c>
      <c r="AT15">
        <v>0</v>
      </c>
    </row>
  </sheetData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FC92B9-14FA-9B4D-947E-8E7BCCC2AD01}">
  <dimension ref="A1:BF19"/>
  <sheetViews>
    <sheetView workbookViewId="0">
      <selection activeCell="D1" sqref="D1"/>
    </sheetView>
  </sheetViews>
  <sheetFormatPr defaultColWidth="10.6640625" defaultRowHeight="15.5"/>
  <cols>
    <col min="4" max="6" width="10.83203125" style="142"/>
  </cols>
  <sheetData>
    <row r="1" spans="1:58">
      <c r="A1" t="s">
        <v>46</v>
      </c>
      <c r="B1" t="s">
        <v>47</v>
      </c>
      <c r="C1" t="s">
        <v>48</v>
      </c>
      <c r="D1" s="142" t="s">
        <v>49</v>
      </c>
      <c r="E1" s="142" t="s">
        <v>50</v>
      </c>
      <c r="F1" s="142" t="s">
        <v>51</v>
      </c>
      <c r="G1" t="s">
        <v>52</v>
      </c>
      <c r="H1" t="s">
        <v>53</v>
      </c>
      <c r="I1" t="s">
        <v>54</v>
      </c>
      <c r="J1" t="s">
        <v>55</v>
      </c>
      <c r="K1" t="s">
        <v>56</v>
      </c>
      <c r="L1" t="s">
        <v>57</v>
      </c>
      <c r="M1" t="s">
        <v>58</v>
      </c>
      <c r="N1" t="s">
        <v>59</v>
      </c>
      <c r="O1" t="s">
        <v>60</v>
      </c>
      <c r="P1" t="s">
        <v>61</v>
      </c>
      <c r="Q1" t="s">
        <v>62</v>
      </c>
      <c r="R1" t="s">
        <v>63</v>
      </c>
      <c r="S1" t="s">
        <v>64</v>
      </c>
      <c r="T1" t="s">
        <v>65</v>
      </c>
      <c r="U1" t="s">
        <v>66</v>
      </c>
      <c r="V1" t="s">
        <v>67</v>
      </c>
      <c r="W1" t="s">
        <v>68</v>
      </c>
      <c r="X1" t="s">
        <v>69</v>
      </c>
      <c r="Y1" t="s">
        <v>70</v>
      </c>
      <c r="Z1" t="s">
        <v>71</v>
      </c>
      <c r="AA1" t="s">
        <v>72</v>
      </c>
      <c r="AB1" t="s">
        <v>73</v>
      </c>
      <c r="AC1" t="s">
        <v>74</v>
      </c>
      <c r="AD1" t="s">
        <v>75</v>
      </c>
      <c r="AE1" t="s">
        <v>76</v>
      </c>
      <c r="AF1" t="s">
        <v>77</v>
      </c>
      <c r="AG1" t="s">
        <v>78</v>
      </c>
      <c r="AH1" t="s">
        <v>79</v>
      </c>
      <c r="AI1" t="s">
        <v>80</v>
      </c>
      <c r="AJ1" t="s">
        <v>81</v>
      </c>
      <c r="AK1" t="s">
        <v>82</v>
      </c>
      <c r="AL1" t="s">
        <v>83</v>
      </c>
      <c r="AM1" t="s">
        <v>84</v>
      </c>
      <c r="AN1" t="s">
        <v>85</v>
      </c>
      <c r="AO1" t="s">
        <v>86</v>
      </c>
      <c r="AP1" t="s">
        <v>87</v>
      </c>
      <c r="AQ1" t="s">
        <v>88</v>
      </c>
      <c r="AR1" t="s">
        <v>89</v>
      </c>
      <c r="AS1" t="s">
        <v>90</v>
      </c>
      <c r="AT1" t="s">
        <v>91</v>
      </c>
      <c r="AU1" t="s">
        <v>92</v>
      </c>
      <c r="AV1" t="s">
        <v>93</v>
      </c>
      <c r="AW1" t="s">
        <v>94</v>
      </c>
      <c r="AX1" t="s">
        <v>95</v>
      </c>
      <c r="AY1" t="s">
        <v>96</v>
      </c>
      <c r="AZ1" t="s">
        <v>97</v>
      </c>
      <c r="BA1" t="s">
        <v>98</v>
      </c>
      <c r="BB1" t="s">
        <v>99</v>
      </c>
      <c r="BC1" t="s">
        <v>100</v>
      </c>
      <c r="BD1" t="s">
        <v>101</v>
      </c>
      <c r="BE1" t="s">
        <v>102</v>
      </c>
      <c r="BF1" t="s">
        <v>103</v>
      </c>
    </row>
    <row r="2" spans="1:58">
      <c r="A2" t="s">
        <v>113</v>
      </c>
      <c r="B2" t="s">
        <v>234</v>
      </c>
      <c r="C2" t="s">
        <v>268</v>
      </c>
      <c r="D2" s="142">
        <v>0</v>
      </c>
      <c r="E2" s="142">
        <f>4*G2</f>
        <v>0.95809328556060802</v>
      </c>
      <c r="F2" s="142">
        <f>4*H2</f>
        <v>0</v>
      </c>
      <c r="G2">
        <v>0.23952332139015201</v>
      </c>
      <c r="H2">
        <v>0</v>
      </c>
      <c r="I2">
        <v>14717</v>
      </c>
      <c r="J2">
        <v>0</v>
      </c>
      <c r="K2">
        <v>14717</v>
      </c>
      <c r="L2">
        <v>0</v>
      </c>
      <c r="M2">
        <v>0</v>
      </c>
      <c r="N2">
        <v>6</v>
      </c>
      <c r="O2">
        <v>14711</v>
      </c>
      <c r="P2">
        <v>0</v>
      </c>
      <c r="X2">
        <v>8057.017578125</v>
      </c>
      <c r="AA2" t="s">
        <v>269</v>
      </c>
      <c r="AL2">
        <v>0</v>
      </c>
      <c r="AM2">
        <v>4752.54555202556</v>
      </c>
      <c r="AN2">
        <v>4752.54555202556</v>
      </c>
      <c r="AS2">
        <v>0.109442353248596</v>
      </c>
      <c r="AT2">
        <v>0</v>
      </c>
    </row>
    <row r="3" spans="1:58">
      <c r="A3" t="s">
        <v>113</v>
      </c>
      <c r="B3" t="s">
        <v>234</v>
      </c>
      <c r="C3" t="s">
        <v>269</v>
      </c>
      <c r="D3" s="142">
        <v>1.9189407348632819</v>
      </c>
      <c r="E3" s="142">
        <f t="shared" ref="E3:E19" si="0">4*G3</f>
        <v>3.923150062561036</v>
      </c>
      <c r="F3" s="142">
        <f t="shared" ref="F3:F19" si="1">4*H3</f>
        <v>0.75149184465408403</v>
      </c>
      <c r="G3">
        <v>0.98078751564025901</v>
      </c>
      <c r="H3">
        <v>0.18787296116352101</v>
      </c>
      <c r="I3">
        <v>14717</v>
      </c>
      <c r="J3">
        <v>6</v>
      </c>
      <c r="K3">
        <v>14711</v>
      </c>
      <c r="L3">
        <v>0</v>
      </c>
      <c r="M3">
        <v>0</v>
      </c>
      <c r="N3">
        <v>6</v>
      </c>
      <c r="O3">
        <v>14711</v>
      </c>
      <c r="P3">
        <v>0</v>
      </c>
      <c r="X3">
        <v>5995.5556640625</v>
      </c>
      <c r="AL3">
        <v>7014.7510579427098</v>
      </c>
      <c r="AM3">
        <v>4278.9343338723202</v>
      </c>
      <c r="AN3">
        <v>4280.0497038760705</v>
      </c>
      <c r="AS3">
        <v>0.70527833700180098</v>
      </c>
      <c r="AT3">
        <v>0.30836731195449801</v>
      </c>
    </row>
    <row r="4" spans="1:58">
      <c r="A4" t="s">
        <v>114</v>
      </c>
      <c r="B4" t="s">
        <v>235</v>
      </c>
      <c r="C4" t="s">
        <v>268</v>
      </c>
      <c r="D4" s="142">
        <v>0</v>
      </c>
      <c r="E4" s="142">
        <f t="shared" si="0"/>
        <v>0.812588810920716</v>
      </c>
      <c r="F4" s="142">
        <f t="shared" si="1"/>
        <v>0</v>
      </c>
      <c r="G4">
        <v>0.203147202730179</v>
      </c>
      <c r="H4">
        <v>0</v>
      </c>
      <c r="I4">
        <v>17352</v>
      </c>
      <c r="J4">
        <v>0</v>
      </c>
      <c r="K4">
        <v>17352</v>
      </c>
      <c r="L4">
        <v>0</v>
      </c>
      <c r="M4">
        <v>0</v>
      </c>
      <c r="N4">
        <v>7</v>
      </c>
      <c r="O4">
        <v>17345</v>
      </c>
      <c r="P4">
        <v>0</v>
      </c>
      <c r="X4">
        <v>8057.017578125</v>
      </c>
      <c r="AA4" t="s">
        <v>269</v>
      </c>
      <c r="AL4">
        <v>0</v>
      </c>
      <c r="AM4">
        <v>4796.3256978324698</v>
      </c>
      <c r="AN4">
        <v>4796.3256978324298</v>
      </c>
      <c r="AS4">
        <v>9.2822246253490406E-2</v>
      </c>
      <c r="AT4">
        <v>0</v>
      </c>
    </row>
    <row r="5" spans="1:58">
      <c r="A5" t="s">
        <v>114</v>
      </c>
      <c r="B5" t="s">
        <v>235</v>
      </c>
      <c r="C5" t="s">
        <v>269</v>
      </c>
      <c r="D5" s="142">
        <v>1.8987909317016602</v>
      </c>
      <c r="E5" s="142">
        <f t="shared" si="0"/>
        <v>3.6984670162200919</v>
      </c>
      <c r="F5" s="142">
        <f t="shared" si="1"/>
        <v>0.80662137269973599</v>
      </c>
      <c r="G5">
        <v>0.92461675405502297</v>
      </c>
      <c r="H5">
        <v>0.201655343174934</v>
      </c>
      <c r="I5">
        <v>17352</v>
      </c>
      <c r="J5">
        <v>7</v>
      </c>
      <c r="K5">
        <v>17345</v>
      </c>
      <c r="L5">
        <v>0</v>
      </c>
      <c r="M5">
        <v>0</v>
      </c>
      <c r="N5">
        <v>7</v>
      </c>
      <c r="O5">
        <v>17345</v>
      </c>
      <c r="P5">
        <v>0</v>
      </c>
      <c r="X5">
        <v>5995.5556640625</v>
      </c>
      <c r="AL5">
        <v>7245.58935546875</v>
      </c>
      <c r="AM5">
        <v>4340.7493792536397</v>
      </c>
      <c r="AN5">
        <v>4341.9212257170802</v>
      </c>
      <c r="AS5">
        <v>0.67901241779327404</v>
      </c>
      <c r="AT5">
        <v>0.31619524955749501</v>
      </c>
    </row>
    <row r="6" spans="1:58">
      <c r="A6" t="s">
        <v>115</v>
      </c>
      <c r="B6" t="s">
        <v>236</v>
      </c>
      <c r="C6" t="s">
        <v>268</v>
      </c>
      <c r="D6" s="142">
        <v>0.57151837348937995</v>
      </c>
      <c r="E6" s="142">
        <f t="shared" si="0"/>
        <v>1.8308182954788199</v>
      </c>
      <c r="F6" s="142">
        <f t="shared" si="1"/>
        <v>8.6580574512481606E-2</v>
      </c>
      <c r="G6">
        <v>0.45770457386970498</v>
      </c>
      <c r="H6">
        <v>2.1645143628120402E-2</v>
      </c>
      <c r="I6">
        <v>16469</v>
      </c>
      <c r="J6">
        <v>2</v>
      </c>
      <c r="K6">
        <v>16467</v>
      </c>
      <c r="L6">
        <v>0</v>
      </c>
      <c r="M6">
        <v>2</v>
      </c>
      <c r="N6">
        <v>6</v>
      </c>
      <c r="O6">
        <v>16461</v>
      </c>
      <c r="P6">
        <v>0</v>
      </c>
      <c r="X6">
        <v>8057.017578125</v>
      </c>
      <c r="AA6" t="s">
        <v>269</v>
      </c>
      <c r="AB6">
        <v>0.333292838294167</v>
      </c>
      <c r="AE6">
        <v>0.91167717740068999</v>
      </c>
      <c r="AF6">
        <v>0</v>
      </c>
      <c r="AG6">
        <v>24.9977220848637</v>
      </c>
      <c r="AJ6">
        <v>57.533817455278403</v>
      </c>
      <c r="AK6">
        <v>0</v>
      </c>
      <c r="AL6">
        <v>12221.426269531299</v>
      </c>
      <c r="AM6">
        <v>4894.4674226530697</v>
      </c>
      <c r="AN6">
        <v>4895.35721059977</v>
      </c>
      <c r="AS6">
        <v>0.27470141649246199</v>
      </c>
      <c r="AT6">
        <v>6.2007609754800803E-2</v>
      </c>
      <c r="BA6">
        <v>0.61710492825938301</v>
      </c>
      <c r="BB6">
        <v>4.9480748328950899E-2</v>
      </c>
      <c r="BE6">
        <v>40.963121909917199</v>
      </c>
      <c r="BF6">
        <v>9.0323222598101705</v>
      </c>
    </row>
    <row r="7" spans="1:58">
      <c r="A7" t="s">
        <v>115</v>
      </c>
      <c r="B7" t="s">
        <v>236</v>
      </c>
      <c r="C7" t="s">
        <v>269</v>
      </c>
      <c r="D7" s="142">
        <v>1.714763450622558</v>
      </c>
      <c r="E7" s="142">
        <f t="shared" si="0"/>
        <v>3.5056433677673322</v>
      </c>
      <c r="F7" s="142">
        <f t="shared" si="1"/>
        <v>0.67154121398925604</v>
      </c>
      <c r="G7">
        <v>0.87641084194183305</v>
      </c>
      <c r="H7">
        <v>0.16788530349731401</v>
      </c>
      <c r="I7">
        <v>16469</v>
      </c>
      <c r="J7">
        <v>6</v>
      </c>
      <c r="K7">
        <v>16463</v>
      </c>
      <c r="L7">
        <v>0</v>
      </c>
      <c r="M7">
        <v>2</v>
      </c>
      <c r="N7">
        <v>6</v>
      </c>
      <c r="O7">
        <v>16461</v>
      </c>
      <c r="P7">
        <v>0</v>
      </c>
      <c r="X7">
        <v>5995.5556640625</v>
      </c>
      <c r="AL7">
        <v>6834.5414225260402</v>
      </c>
      <c r="AM7">
        <v>4374.9259248900498</v>
      </c>
      <c r="AN7">
        <v>4375.8220140870599</v>
      </c>
      <c r="AS7">
        <v>0.630229473114014</v>
      </c>
      <c r="AT7">
        <v>0.27555885910987898</v>
      </c>
    </row>
    <row r="8" spans="1:58">
      <c r="A8" t="s">
        <v>116</v>
      </c>
      <c r="B8" t="s">
        <v>237</v>
      </c>
      <c r="C8" t="s">
        <v>268</v>
      </c>
      <c r="D8" s="142">
        <v>0</v>
      </c>
      <c r="E8" s="142">
        <f t="shared" si="0"/>
        <v>0.760597884655</v>
      </c>
      <c r="F8" s="142">
        <f t="shared" si="1"/>
        <v>0</v>
      </c>
      <c r="G8">
        <v>0.19014947116375</v>
      </c>
      <c r="H8">
        <v>0</v>
      </c>
      <c r="I8">
        <v>18538</v>
      </c>
      <c r="J8">
        <v>0</v>
      </c>
      <c r="K8">
        <v>18538</v>
      </c>
      <c r="L8">
        <v>0</v>
      </c>
      <c r="M8">
        <v>0</v>
      </c>
      <c r="N8">
        <v>5</v>
      </c>
      <c r="O8">
        <v>18533</v>
      </c>
      <c r="P8">
        <v>0</v>
      </c>
      <c r="X8">
        <v>8057.017578125</v>
      </c>
      <c r="AA8" t="s">
        <v>269</v>
      </c>
      <c r="AL8">
        <v>0</v>
      </c>
      <c r="AM8">
        <v>5650.8176822396899</v>
      </c>
      <c r="AN8">
        <v>5650.8176822396799</v>
      </c>
      <c r="AS8">
        <v>8.6883567273616805E-2</v>
      </c>
      <c r="AT8">
        <v>0</v>
      </c>
    </row>
    <row r="9" spans="1:58">
      <c r="A9" t="s">
        <v>116</v>
      </c>
      <c r="B9" t="s">
        <v>237</v>
      </c>
      <c r="C9" t="s">
        <v>269</v>
      </c>
      <c r="D9" s="142">
        <v>1.2694242477416999</v>
      </c>
      <c r="E9" s="142">
        <f t="shared" si="0"/>
        <v>2.7588951587677002</v>
      </c>
      <c r="F9" s="142">
        <f t="shared" si="1"/>
        <v>0.446290522813796</v>
      </c>
      <c r="G9">
        <v>0.68972378969192505</v>
      </c>
      <c r="H9">
        <v>0.111572630703449</v>
      </c>
      <c r="I9">
        <v>18538</v>
      </c>
      <c r="J9">
        <v>5</v>
      </c>
      <c r="K9">
        <v>18533</v>
      </c>
      <c r="L9">
        <v>0</v>
      </c>
      <c r="M9">
        <v>0</v>
      </c>
      <c r="N9">
        <v>5</v>
      </c>
      <c r="O9">
        <v>18533</v>
      </c>
      <c r="P9">
        <v>0</v>
      </c>
      <c r="X9">
        <v>5995.5556640625</v>
      </c>
      <c r="AL9">
        <v>7750.0189453125004</v>
      </c>
      <c r="AM9">
        <v>5037.2103565051202</v>
      </c>
      <c r="AN9">
        <v>5037.9420450876896</v>
      </c>
      <c r="AS9">
        <v>0.48336732387542702</v>
      </c>
      <c r="AT9">
        <v>0.194592580199242</v>
      </c>
    </row>
    <row r="10" spans="1:58">
      <c r="A10" t="s">
        <v>117</v>
      </c>
      <c r="B10" t="s">
        <v>238</v>
      </c>
      <c r="C10" t="s">
        <v>268</v>
      </c>
      <c r="D10" s="142">
        <v>0.82167720794677801</v>
      </c>
      <c r="E10" s="142">
        <f t="shared" si="0"/>
        <v>2.1780323982238761</v>
      </c>
      <c r="F10" s="142">
        <f t="shared" si="1"/>
        <v>0.194998413324356</v>
      </c>
      <c r="G10">
        <v>0.54450809955596902</v>
      </c>
      <c r="H10">
        <v>4.8749603331088999E-2</v>
      </c>
      <c r="I10">
        <v>17183</v>
      </c>
      <c r="J10">
        <v>3</v>
      </c>
      <c r="K10">
        <v>17180</v>
      </c>
      <c r="L10">
        <v>0</v>
      </c>
      <c r="M10">
        <v>3</v>
      </c>
      <c r="N10">
        <v>4</v>
      </c>
      <c r="O10">
        <v>17176</v>
      </c>
      <c r="P10">
        <v>0</v>
      </c>
      <c r="X10">
        <v>8057.017578125</v>
      </c>
      <c r="AA10" t="s">
        <v>269</v>
      </c>
      <c r="AB10">
        <v>0.749978129761673</v>
      </c>
      <c r="AE10">
        <v>1.93895122675108</v>
      </c>
      <c r="AF10">
        <v>0</v>
      </c>
      <c r="AG10">
        <v>42.856428717987001</v>
      </c>
      <c r="AJ10">
        <v>81.681010445452998</v>
      </c>
      <c r="AK10">
        <v>4.0318469905209797</v>
      </c>
      <c r="AL10">
        <v>11712.983723958299</v>
      </c>
      <c r="AM10">
        <v>4853.6423810503702</v>
      </c>
      <c r="AN10">
        <v>4854.83996145126</v>
      </c>
      <c r="AS10">
        <v>0.351699709892273</v>
      </c>
      <c r="AT10">
        <v>0.10674508661031699</v>
      </c>
      <c r="BA10">
        <v>1.3391740197433299</v>
      </c>
      <c r="BB10">
        <v>0.16078223978001199</v>
      </c>
      <c r="BE10">
        <v>62.09595906733</v>
      </c>
      <c r="BF10">
        <v>23.616898368644001</v>
      </c>
    </row>
    <row r="11" spans="1:58">
      <c r="A11" t="s">
        <v>117</v>
      </c>
      <c r="B11" t="s">
        <v>238</v>
      </c>
      <c r="C11" t="s">
        <v>269</v>
      </c>
      <c r="D11" s="142">
        <v>1.0956015586853021</v>
      </c>
      <c r="E11" s="142">
        <f t="shared" si="0"/>
        <v>2.583562850952148</v>
      </c>
      <c r="F11" s="142">
        <f t="shared" si="1"/>
        <v>0.33057087659835799</v>
      </c>
      <c r="G11">
        <v>0.645890712738037</v>
      </c>
      <c r="H11">
        <v>8.2642719149589497E-2</v>
      </c>
      <c r="I11">
        <v>17183</v>
      </c>
      <c r="J11">
        <v>4</v>
      </c>
      <c r="K11">
        <v>17179</v>
      </c>
      <c r="L11">
        <v>0</v>
      </c>
      <c r="M11">
        <v>3</v>
      </c>
      <c r="N11">
        <v>4</v>
      </c>
      <c r="O11">
        <v>17176</v>
      </c>
      <c r="P11">
        <v>0</v>
      </c>
      <c r="X11">
        <v>5995.5556640625</v>
      </c>
      <c r="AL11">
        <v>7052.3218994140598</v>
      </c>
      <c r="AM11">
        <v>4350.8082280009403</v>
      </c>
      <c r="AN11">
        <v>4351.4371085622897</v>
      </c>
      <c r="AS11">
        <v>0.43751779198646501</v>
      </c>
      <c r="AT11">
        <v>0.15727949142456099</v>
      </c>
    </row>
    <row r="12" spans="1:58">
      <c r="A12" t="s">
        <v>118</v>
      </c>
      <c r="B12" t="s">
        <v>242</v>
      </c>
      <c r="C12" t="s">
        <v>268</v>
      </c>
      <c r="D12" s="142">
        <v>0.59119124412536606</v>
      </c>
      <c r="E12" s="142">
        <f t="shared" si="0"/>
        <v>1.893847703933716</v>
      </c>
      <c r="F12" s="142">
        <f t="shared" si="1"/>
        <v>8.9560702443122794E-2</v>
      </c>
      <c r="G12">
        <v>0.47346192598342901</v>
      </c>
      <c r="H12">
        <v>2.2390175610780699E-2</v>
      </c>
      <c r="I12">
        <v>15921</v>
      </c>
      <c r="J12">
        <v>2</v>
      </c>
      <c r="K12">
        <v>15919</v>
      </c>
      <c r="L12">
        <v>0</v>
      </c>
      <c r="M12">
        <v>2</v>
      </c>
      <c r="N12">
        <v>2</v>
      </c>
      <c r="O12">
        <v>15917</v>
      </c>
      <c r="P12">
        <v>0</v>
      </c>
      <c r="X12">
        <v>8057.017578125</v>
      </c>
      <c r="AA12" t="s">
        <v>269</v>
      </c>
      <c r="AB12">
        <v>1</v>
      </c>
      <c r="AE12">
        <v>3.15805564166343</v>
      </c>
      <c r="AF12">
        <v>0</v>
      </c>
      <c r="AG12">
        <v>50</v>
      </c>
      <c r="AJ12">
        <v>103.95139104158601</v>
      </c>
      <c r="AK12">
        <v>0</v>
      </c>
      <c r="AL12">
        <v>12049.958496093799</v>
      </c>
      <c r="AM12">
        <v>4903.1435521109797</v>
      </c>
      <c r="AN12">
        <v>4904.0413367908304</v>
      </c>
      <c r="AS12">
        <v>0.28415775299072299</v>
      </c>
      <c r="AT12">
        <v>6.4141966402530698E-2</v>
      </c>
      <c r="BA12">
        <v>2.0526181458036499</v>
      </c>
      <c r="BB12">
        <v>0</v>
      </c>
      <c r="BE12">
        <v>76.315453645091296</v>
      </c>
      <c r="BF12">
        <v>23.684546354908701</v>
      </c>
    </row>
    <row r="13" spans="1:58">
      <c r="A13" t="s">
        <v>118</v>
      </c>
      <c r="B13" t="s">
        <v>242</v>
      </c>
      <c r="C13" t="s">
        <v>269</v>
      </c>
      <c r="D13" s="142">
        <v>0.59119124412536606</v>
      </c>
      <c r="E13" s="142">
        <f t="shared" si="0"/>
        <v>1.893847703933716</v>
      </c>
      <c r="F13" s="142">
        <f t="shared" si="1"/>
        <v>8.9560702443122794E-2</v>
      </c>
      <c r="G13">
        <v>0.47346192598342901</v>
      </c>
      <c r="H13">
        <v>2.2390175610780699E-2</v>
      </c>
      <c r="I13">
        <v>15921</v>
      </c>
      <c r="J13">
        <v>2</v>
      </c>
      <c r="K13">
        <v>15919</v>
      </c>
      <c r="L13">
        <v>0</v>
      </c>
      <c r="M13">
        <v>2</v>
      </c>
      <c r="N13">
        <v>2</v>
      </c>
      <c r="O13">
        <v>15917</v>
      </c>
      <c r="P13">
        <v>0</v>
      </c>
      <c r="X13">
        <v>5995.5556640625</v>
      </c>
      <c r="AL13">
        <v>6943.537109375</v>
      </c>
      <c r="AM13">
        <v>4396.5359773010996</v>
      </c>
      <c r="AN13">
        <v>4396.8559322200099</v>
      </c>
      <c r="AS13">
        <v>0.28415775299072299</v>
      </c>
      <c r="AT13">
        <v>6.4141966402530698E-2</v>
      </c>
    </row>
    <row r="14" spans="1:58">
      <c r="A14" t="s">
        <v>119</v>
      </c>
      <c r="B14" t="s">
        <v>246</v>
      </c>
      <c r="C14" t="s">
        <v>268</v>
      </c>
      <c r="D14" s="142">
        <v>2.3379392623901398</v>
      </c>
      <c r="E14" s="142">
        <f t="shared" si="0"/>
        <v>4.2361617088318004</v>
      </c>
      <c r="F14" s="142">
        <f t="shared" si="1"/>
        <v>1.1147924661636359</v>
      </c>
      <c r="G14">
        <v>1.0590404272079501</v>
      </c>
      <c r="H14">
        <v>0.27869811654090898</v>
      </c>
      <c r="I14">
        <v>18120</v>
      </c>
      <c r="J14">
        <v>9</v>
      </c>
      <c r="K14">
        <v>18111</v>
      </c>
      <c r="L14">
        <v>0</v>
      </c>
      <c r="M14">
        <v>9</v>
      </c>
      <c r="N14">
        <v>1</v>
      </c>
      <c r="O14">
        <v>18110</v>
      </c>
      <c r="P14">
        <v>0</v>
      </c>
      <c r="X14">
        <v>8057.017578125</v>
      </c>
      <c r="AA14" t="s">
        <v>269</v>
      </c>
      <c r="AB14">
        <v>9.0019863341131003</v>
      </c>
      <c r="AE14">
        <v>31.143009323632</v>
      </c>
      <c r="AF14">
        <v>0</v>
      </c>
      <c r="AG14">
        <v>90.001985939639098</v>
      </c>
      <c r="AJ14">
        <v>112.134215655349</v>
      </c>
      <c r="AK14">
        <v>67.869756223929201</v>
      </c>
      <c r="AL14">
        <v>11902.040690104201</v>
      </c>
      <c r="AM14">
        <v>4802.9960353535998</v>
      </c>
      <c r="AN14">
        <v>4806.5220509105602</v>
      </c>
      <c r="AS14">
        <v>0.80250710248947099</v>
      </c>
      <c r="AT14">
        <v>0.41008314490318298</v>
      </c>
      <c r="BA14">
        <v>19.4330142277609</v>
      </c>
      <c r="BB14">
        <v>0</v>
      </c>
      <c r="BE14">
        <v>100.42887116632799</v>
      </c>
      <c r="BF14">
        <v>79.575100712950402</v>
      </c>
    </row>
    <row r="15" spans="1:58">
      <c r="A15" t="s">
        <v>119</v>
      </c>
      <c r="B15" t="s">
        <v>246</v>
      </c>
      <c r="C15" t="s">
        <v>269</v>
      </c>
      <c r="D15" s="142">
        <v>0.259713697433472</v>
      </c>
      <c r="E15" s="142">
        <f t="shared" si="0"/>
        <v>1.240521907806396</v>
      </c>
      <c r="F15" s="142">
        <f t="shared" si="1"/>
        <v>1.0907686315476881E-2</v>
      </c>
      <c r="G15">
        <v>0.31013047695159901</v>
      </c>
      <c r="H15">
        <v>2.7269215788692201E-3</v>
      </c>
      <c r="I15">
        <v>18120</v>
      </c>
      <c r="J15">
        <v>1</v>
      </c>
      <c r="K15">
        <v>18119</v>
      </c>
      <c r="L15">
        <v>0</v>
      </c>
      <c r="M15">
        <v>9</v>
      </c>
      <c r="N15">
        <v>1</v>
      </c>
      <c r="O15">
        <v>18110</v>
      </c>
      <c r="P15">
        <v>0</v>
      </c>
      <c r="X15">
        <v>5995.5556640625</v>
      </c>
      <c r="AL15">
        <v>6890.59130859375</v>
      </c>
      <c r="AM15">
        <v>4357.94920577426</v>
      </c>
      <c r="AN15">
        <v>4358.0889763097402</v>
      </c>
      <c r="AS15">
        <v>0.161613494157791</v>
      </c>
      <c r="AT15">
        <v>1.7595248296856901E-2</v>
      </c>
    </row>
    <row r="16" spans="1:58">
      <c r="A16" t="s">
        <v>120</v>
      </c>
      <c r="B16" t="s">
        <v>247</v>
      </c>
      <c r="C16" t="s">
        <v>268</v>
      </c>
      <c r="D16" s="142">
        <v>1.1563074111938481</v>
      </c>
      <c r="E16" s="142">
        <f t="shared" si="0"/>
        <v>2.726738929748536</v>
      </c>
      <c r="F16" s="142">
        <f t="shared" si="1"/>
        <v>0.34888586401939398</v>
      </c>
      <c r="G16">
        <v>0.68168473243713401</v>
      </c>
      <c r="H16">
        <v>8.7221466004848494E-2</v>
      </c>
      <c r="I16">
        <v>16281</v>
      </c>
      <c r="J16">
        <v>4</v>
      </c>
      <c r="K16">
        <v>16277</v>
      </c>
      <c r="L16">
        <v>0</v>
      </c>
      <c r="M16">
        <v>4</v>
      </c>
      <c r="N16">
        <v>0</v>
      </c>
      <c r="O16">
        <v>16277</v>
      </c>
      <c r="P16">
        <v>0</v>
      </c>
      <c r="X16">
        <v>8057.017578125</v>
      </c>
      <c r="AA16" t="s">
        <v>269</v>
      </c>
      <c r="AG16">
        <v>100</v>
      </c>
      <c r="AJ16">
        <v>137.44884693617701</v>
      </c>
      <c r="AK16">
        <v>62.551153063822902</v>
      </c>
      <c r="AL16">
        <v>11631.0168457031</v>
      </c>
      <c r="AM16">
        <v>5077.6958916759004</v>
      </c>
      <c r="AN16">
        <v>5079.3059453468004</v>
      </c>
      <c r="AS16">
        <v>0.46176192164421098</v>
      </c>
      <c r="AT16">
        <v>0.16599369049072299</v>
      </c>
      <c r="BE16">
        <v>117.111116094027</v>
      </c>
      <c r="BF16">
        <v>82.888883905973401</v>
      </c>
    </row>
    <row r="17" spans="1:46">
      <c r="A17" t="s">
        <v>120</v>
      </c>
      <c r="B17" t="s">
        <v>247</v>
      </c>
      <c r="C17" t="s">
        <v>269</v>
      </c>
      <c r="D17" s="142">
        <v>0</v>
      </c>
      <c r="E17" s="142">
        <f t="shared" si="0"/>
        <v>0.86604762077331598</v>
      </c>
      <c r="F17" s="142">
        <f t="shared" si="1"/>
        <v>0</v>
      </c>
      <c r="G17">
        <v>0.216511905193329</v>
      </c>
      <c r="H17">
        <v>0</v>
      </c>
      <c r="I17">
        <v>16281</v>
      </c>
      <c r="J17">
        <v>0</v>
      </c>
      <c r="K17">
        <v>16281</v>
      </c>
      <c r="L17">
        <v>0</v>
      </c>
      <c r="M17">
        <v>4</v>
      </c>
      <c r="N17">
        <v>0</v>
      </c>
      <c r="O17">
        <v>16277</v>
      </c>
      <c r="P17">
        <v>0</v>
      </c>
      <c r="X17">
        <v>5995.5556640625</v>
      </c>
      <c r="AL17">
        <v>0</v>
      </c>
      <c r="AM17">
        <v>4488.2115808415101</v>
      </c>
      <c r="AN17">
        <v>4488.2115808414901</v>
      </c>
      <c r="AS17">
        <v>9.8928555846214294E-2</v>
      </c>
      <c r="AT17">
        <v>0</v>
      </c>
    </row>
    <row r="18" spans="1:46">
      <c r="A18" t="s">
        <v>127</v>
      </c>
      <c r="B18" t="s">
        <v>7</v>
      </c>
      <c r="C18" t="s">
        <v>268</v>
      </c>
      <c r="D18" s="142">
        <v>0</v>
      </c>
      <c r="E18" s="142">
        <f t="shared" si="0"/>
        <v>0.83600592613220404</v>
      </c>
      <c r="F18" s="142">
        <f t="shared" si="1"/>
        <v>0</v>
      </c>
      <c r="G18">
        <v>0.20900148153305101</v>
      </c>
      <c r="H18">
        <v>0</v>
      </c>
      <c r="I18">
        <v>16866</v>
      </c>
      <c r="J18">
        <v>0</v>
      </c>
      <c r="K18">
        <v>16866</v>
      </c>
      <c r="L18">
        <v>0</v>
      </c>
      <c r="M18">
        <v>0</v>
      </c>
      <c r="N18">
        <v>0</v>
      </c>
      <c r="O18">
        <v>16866</v>
      </c>
      <c r="P18">
        <v>0</v>
      </c>
      <c r="X18">
        <v>8057.017578125</v>
      </c>
      <c r="AA18" t="s">
        <v>269</v>
      </c>
      <c r="AL18">
        <v>0</v>
      </c>
      <c r="AM18">
        <v>4387.0429016135004</v>
      </c>
      <c r="AN18">
        <v>4387.0429016135104</v>
      </c>
      <c r="AS18">
        <v>9.5497071743011502E-2</v>
      </c>
      <c r="AT18">
        <v>0</v>
      </c>
    </row>
    <row r="19" spans="1:46">
      <c r="A19" t="s">
        <v>127</v>
      </c>
      <c r="B19" t="s">
        <v>7</v>
      </c>
      <c r="C19" t="s">
        <v>269</v>
      </c>
      <c r="D19" s="142">
        <v>0</v>
      </c>
      <c r="E19" s="142">
        <f t="shared" si="0"/>
        <v>0.83600592613220404</v>
      </c>
      <c r="F19" s="142">
        <f t="shared" si="1"/>
        <v>0</v>
      </c>
      <c r="G19">
        <v>0.20900148153305101</v>
      </c>
      <c r="H19">
        <v>0</v>
      </c>
      <c r="I19">
        <v>16866</v>
      </c>
      <c r="J19">
        <v>0</v>
      </c>
      <c r="K19">
        <v>16866</v>
      </c>
      <c r="L19">
        <v>0</v>
      </c>
      <c r="M19">
        <v>0</v>
      </c>
      <c r="N19">
        <v>0</v>
      </c>
      <c r="O19">
        <v>16866</v>
      </c>
      <c r="P19">
        <v>0</v>
      </c>
      <c r="X19">
        <v>5995.5556640625</v>
      </c>
      <c r="AL19">
        <v>0</v>
      </c>
      <c r="AM19">
        <v>4100.4775370938596</v>
      </c>
      <c r="AN19">
        <v>4100.4775370938396</v>
      </c>
      <c r="AS19">
        <v>9.5497071743011502E-2</v>
      </c>
      <c r="AT19">
        <v>0</v>
      </c>
    </row>
  </sheetData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172"/>
  <sheetViews>
    <sheetView topLeftCell="A4" zoomScale="84" zoomScaleNormal="84" workbookViewId="0">
      <selection activeCell="D2" sqref="D2"/>
    </sheetView>
  </sheetViews>
  <sheetFormatPr defaultColWidth="10.83203125" defaultRowHeight="15.5"/>
  <cols>
    <col min="1" max="2" width="10.83203125" style="173"/>
    <col min="3" max="3" width="14.6640625" style="173" customWidth="1"/>
    <col min="4" max="4" width="14.6640625" style="142" customWidth="1"/>
    <col min="5" max="6" width="10.83203125" style="142"/>
    <col min="7" max="16384" width="10.83203125" style="173"/>
  </cols>
  <sheetData>
    <row r="1" spans="1:58">
      <c r="A1" s="173" t="s">
        <v>46</v>
      </c>
      <c r="B1" s="173" t="s">
        <v>47</v>
      </c>
      <c r="C1" s="173" t="s">
        <v>48</v>
      </c>
      <c r="D1" s="142" t="s">
        <v>49</v>
      </c>
      <c r="E1" s="142" t="s">
        <v>50</v>
      </c>
      <c r="F1" s="142" t="s">
        <v>51</v>
      </c>
      <c r="G1" s="173" t="s">
        <v>52</v>
      </c>
      <c r="H1" s="173" t="s">
        <v>53</v>
      </c>
      <c r="I1" s="173" t="s">
        <v>54</v>
      </c>
      <c r="J1" s="173" t="s">
        <v>55</v>
      </c>
      <c r="K1" s="173" t="s">
        <v>56</v>
      </c>
      <c r="L1" s="173" t="s">
        <v>57</v>
      </c>
      <c r="M1" s="173" t="s">
        <v>58</v>
      </c>
      <c r="N1" s="173" t="s">
        <v>59</v>
      </c>
      <c r="O1" s="173" t="s">
        <v>60</v>
      </c>
      <c r="P1" s="173" t="s">
        <v>61</v>
      </c>
      <c r="Q1" s="173" t="s">
        <v>62</v>
      </c>
      <c r="R1" s="173" t="s">
        <v>63</v>
      </c>
      <c r="S1" s="173" t="s">
        <v>64</v>
      </c>
      <c r="T1" s="173" t="s">
        <v>65</v>
      </c>
      <c r="U1" s="173" t="s">
        <v>66</v>
      </c>
      <c r="V1" s="173" t="s">
        <v>67</v>
      </c>
      <c r="W1" s="173" t="s">
        <v>68</v>
      </c>
      <c r="X1" s="173" t="s">
        <v>69</v>
      </c>
      <c r="Y1" s="173" t="s">
        <v>70</v>
      </c>
      <c r="Z1" s="173" t="s">
        <v>71</v>
      </c>
      <c r="AA1" s="173" t="s">
        <v>72</v>
      </c>
      <c r="AB1" s="173" t="s">
        <v>73</v>
      </c>
      <c r="AC1" s="173" t="s">
        <v>74</v>
      </c>
      <c r="AD1" s="173" t="s">
        <v>75</v>
      </c>
      <c r="AE1" s="173" t="s">
        <v>76</v>
      </c>
      <c r="AF1" s="173" t="s">
        <v>77</v>
      </c>
      <c r="AG1" s="173" t="s">
        <v>78</v>
      </c>
      <c r="AH1" s="173" t="s">
        <v>79</v>
      </c>
      <c r="AI1" s="173" t="s">
        <v>80</v>
      </c>
      <c r="AJ1" s="173" t="s">
        <v>81</v>
      </c>
      <c r="AK1" s="173" t="s">
        <v>82</v>
      </c>
      <c r="AL1" s="173" t="s">
        <v>83</v>
      </c>
      <c r="AM1" s="173" t="s">
        <v>84</v>
      </c>
      <c r="AN1" s="173" t="s">
        <v>85</v>
      </c>
      <c r="AO1" s="173" t="s">
        <v>86</v>
      </c>
      <c r="AP1" s="173" t="s">
        <v>87</v>
      </c>
      <c r="AQ1" s="173" t="s">
        <v>88</v>
      </c>
      <c r="AR1" s="173" t="s">
        <v>89</v>
      </c>
      <c r="AS1" s="173" t="s">
        <v>90</v>
      </c>
      <c r="AT1" s="173" t="s">
        <v>91</v>
      </c>
      <c r="AU1" s="173" t="s">
        <v>92</v>
      </c>
      <c r="AV1" s="173" t="s">
        <v>93</v>
      </c>
      <c r="AW1" s="173" t="s">
        <v>94</v>
      </c>
      <c r="AX1" s="173" t="s">
        <v>95</v>
      </c>
      <c r="AY1" s="173" t="s">
        <v>96</v>
      </c>
      <c r="AZ1" s="173" t="s">
        <v>97</v>
      </c>
      <c r="BA1" s="173" t="s">
        <v>98</v>
      </c>
      <c r="BB1" s="173" t="s">
        <v>99</v>
      </c>
      <c r="BC1" s="173" t="s">
        <v>100</v>
      </c>
      <c r="BD1" s="173" t="s">
        <v>101</v>
      </c>
      <c r="BE1" s="173" t="s">
        <v>102</v>
      </c>
      <c r="BF1" s="173" t="s">
        <v>103</v>
      </c>
    </row>
    <row r="2" spans="1:58">
      <c r="A2" s="173" t="s">
        <v>104</v>
      </c>
      <c r="B2" s="173" t="s">
        <v>234</v>
      </c>
      <c r="C2" s="173" t="s">
        <v>228</v>
      </c>
      <c r="D2" s="142">
        <v>2.0773771286010798</v>
      </c>
      <c r="E2" s="142">
        <f>4*G2</f>
        <v>4.5153098106384402</v>
      </c>
      <c r="F2" s="142">
        <f>4*H2</f>
        <v>0.73030126094818004</v>
      </c>
      <c r="G2" s="173">
        <v>1.12882745265961</v>
      </c>
      <c r="H2" s="173">
        <v>0.18257531523704501</v>
      </c>
      <c r="I2" s="173">
        <v>11329</v>
      </c>
      <c r="J2" s="173">
        <v>5</v>
      </c>
      <c r="K2" s="173">
        <v>11324</v>
      </c>
      <c r="L2" s="173">
        <v>1</v>
      </c>
      <c r="M2" s="173">
        <v>4</v>
      </c>
      <c r="N2" s="173">
        <v>0</v>
      </c>
      <c r="O2" s="173">
        <v>11324</v>
      </c>
      <c r="P2" s="173">
        <v>0.103850510509824</v>
      </c>
      <c r="X2" s="173">
        <v>7000</v>
      </c>
      <c r="AA2" s="173" t="s">
        <v>229</v>
      </c>
      <c r="AB2" s="173">
        <v>5.0008830167778902</v>
      </c>
      <c r="AE2" s="173">
        <v>17.686292573595502</v>
      </c>
      <c r="AF2" s="173">
        <v>0</v>
      </c>
      <c r="AG2" s="173">
        <v>83.335785796788599</v>
      </c>
      <c r="AJ2" s="173">
        <v>118.562665160916</v>
      </c>
      <c r="AK2" s="173">
        <v>48.108906432661598</v>
      </c>
      <c r="AL2" s="173">
        <v>7701.7122070312498</v>
      </c>
      <c r="AM2" s="173">
        <v>6265.42903325314</v>
      </c>
      <c r="AN2" s="173">
        <v>6266.0629299667999</v>
      </c>
      <c r="AS2" s="173">
        <v>0.79105263948440596</v>
      </c>
      <c r="AT2" s="173">
        <v>0.31843474507331798</v>
      </c>
      <c r="BA2" s="173">
        <v>10.9959178438408</v>
      </c>
      <c r="BB2" s="173">
        <v>0</v>
      </c>
      <c r="BE2" s="173">
        <v>99.983759809041501</v>
      </c>
      <c r="BF2" s="173">
        <v>66.687811784535796</v>
      </c>
    </row>
    <row r="3" spans="1:58">
      <c r="A3" s="173" t="s">
        <v>104</v>
      </c>
      <c r="B3" s="173" t="s">
        <v>234</v>
      </c>
      <c r="C3" s="173" t="s">
        <v>229</v>
      </c>
      <c r="D3" s="142">
        <v>0.41540203094482403</v>
      </c>
      <c r="E3" s="142">
        <f t="shared" ref="E3:E61" si="0">4*G3</f>
        <v>1.984291076660156</v>
      </c>
      <c r="F3" s="142">
        <f t="shared" ref="F3:F61" si="1">4*H3</f>
        <v>1.74461491405964E-2</v>
      </c>
      <c r="G3" s="173">
        <v>0.49607276916503901</v>
      </c>
      <c r="H3" s="173">
        <v>4.3615372851491E-3</v>
      </c>
      <c r="I3" s="173">
        <v>11329</v>
      </c>
      <c r="J3" s="173">
        <v>1</v>
      </c>
      <c r="K3" s="173">
        <v>11328</v>
      </c>
      <c r="L3" s="173">
        <v>1</v>
      </c>
      <c r="M3" s="173">
        <v>4</v>
      </c>
      <c r="N3" s="173">
        <v>0</v>
      </c>
      <c r="O3" s="173">
        <v>11324</v>
      </c>
      <c r="P3" s="173">
        <v>0.103850510509824</v>
      </c>
      <c r="X3" s="173">
        <v>5731.5390625</v>
      </c>
      <c r="AL3" s="173">
        <v>6357.24072265625</v>
      </c>
      <c r="AM3" s="173">
        <v>4780.8978376442401</v>
      </c>
      <c r="AN3" s="173">
        <v>4781.0369799237997</v>
      </c>
      <c r="AS3" s="173">
        <v>0.25850093364715598</v>
      </c>
      <c r="AT3" s="173">
        <v>2.8142584487795799E-2</v>
      </c>
    </row>
    <row r="4" spans="1:58">
      <c r="A4" s="173" t="s">
        <v>106</v>
      </c>
      <c r="B4" s="173" t="s">
        <v>235</v>
      </c>
      <c r="C4" s="173" t="s">
        <v>228</v>
      </c>
      <c r="D4" s="142">
        <v>0.41463341712951596</v>
      </c>
      <c r="E4" s="142">
        <f t="shared" si="0"/>
        <v>1.980618953704832</v>
      </c>
      <c r="F4" s="142">
        <f t="shared" si="1"/>
        <v>1.74138695001602E-2</v>
      </c>
      <c r="G4" s="173">
        <v>0.495154738426208</v>
      </c>
      <c r="H4" s="173">
        <v>4.35346737504005E-3</v>
      </c>
      <c r="I4" s="173">
        <v>11350</v>
      </c>
      <c r="J4" s="173">
        <v>1</v>
      </c>
      <c r="K4" s="173">
        <v>11349</v>
      </c>
      <c r="L4" s="173">
        <v>1</v>
      </c>
      <c r="M4" s="173">
        <v>0</v>
      </c>
      <c r="N4" s="173">
        <v>1</v>
      </c>
      <c r="O4" s="173">
        <v>11348</v>
      </c>
      <c r="P4" s="173">
        <v>0.103658356754598</v>
      </c>
      <c r="X4" s="173">
        <v>7000</v>
      </c>
      <c r="AA4" s="173" t="s">
        <v>229</v>
      </c>
      <c r="AB4" s="173">
        <v>0.49997793494517501</v>
      </c>
      <c r="AE4" s="173">
        <v>1.9082352718048201</v>
      </c>
      <c r="AF4" s="173">
        <v>0</v>
      </c>
      <c r="AG4" s="173">
        <v>33.332352649804101</v>
      </c>
      <c r="AJ4" s="173">
        <v>95.9234090412548</v>
      </c>
      <c r="AK4" s="173">
        <v>0</v>
      </c>
      <c r="AL4" s="173">
        <v>8734.2275390625</v>
      </c>
      <c r="AM4" s="173">
        <v>6138.7923439960996</v>
      </c>
      <c r="AN4" s="173">
        <v>6139.0210167005298</v>
      </c>
      <c r="AS4" s="173">
        <v>0.25802260637283297</v>
      </c>
      <c r="AT4" s="173">
        <v>2.8090514242649099E-2</v>
      </c>
      <c r="BA4" s="173">
        <v>1.1678018565294701</v>
      </c>
      <c r="BB4" s="173">
        <v>0</v>
      </c>
      <c r="BE4" s="173">
        <v>63.014289069644597</v>
      </c>
      <c r="BF4" s="173">
        <v>3.6504162299635801</v>
      </c>
    </row>
    <row r="5" spans="1:58">
      <c r="A5" s="173" t="s">
        <v>106</v>
      </c>
      <c r="B5" s="173" t="s">
        <v>235</v>
      </c>
      <c r="C5" s="173" t="s">
        <v>229</v>
      </c>
      <c r="D5" s="142">
        <v>0.82930345535278394</v>
      </c>
      <c r="E5" s="142">
        <f t="shared" si="0"/>
        <v>2.6567747592926039</v>
      </c>
      <c r="F5" s="142">
        <f t="shared" si="1"/>
        <v>0.12563008069992079</v>
      </c>
      <c r="G5" s="173">
        <v>0.66419368982315097</v>
      </c>
      <c r="H5" s="173">
        <v>3.1407520174980198E-2</v>
      </c>
      <c r="I5" s="173">
        <v>11350</v>
      </c>
      <c r="J5" s="173">
        <v>2</v>
      </c>
      <c r="K5" s="173">
        <v>11348</v>
      </c>
      <c r="L5" s="173">
        <v>1</v>
      </c>
      <c r="M5" s="173">
        <v>0</v>
      </c>
      <c r="N5" s="173">
        <v>1</v>
      </c>
      <c r="O5" s="173">
        <v>11348</v>
      </c>
      <c r="P5" s="173">
        <v>0.103658356754598</v>
      </c>
      <c r="X5" s="173">
        <v>5731.5390625</v>
      </c>
      <c r="AL5" s="173">
        <v>6008.34716796875</v>
      </c>
      <c r="AM5" s="173">
        <v>4704.9781010291299</v>
      </c>
      <c r="AN5" s="173">
        <v>4705.2077695871603</v>
      </c>
      <c r="AS5" s="173">
        <v>0.398616373538971</v>
      </c>
      <c r="AT5" s="173">
        <v>8.9974924921989399E-2</v>
      </c>
    </row>
    <row r="6" spans="1:58">
      <c r="A6" s="173" t="s">
        <v>107</v>
      </c>
      <c r="B6" s="173" t="s">
        <v>236</v>
      </c>
      <c r="C6" s="173" t="s">
        <v>228</v>
      </c>
      <c r="D6" s="142">
        <v>0</v>
      </c>
      <c r="E6" s="142">
        <f t="shared" si="0"/>
        <v>0.94804304838180398</v>
      </c>
      <c r="F6" s="142">
        <f t="shared" si="1"/>
        <v>0</v>
      </c>
      <c r="G6" s="173">
        <v>0.23701076209545099</v>
      </c>
      <c r="H6" s="173">
        <v>0</v>
      </c>
      <c r="I6" s="173">
        <v>14873</v>
      </c>
      <c r="J6" s="173">
        <v>0</v>
      </c>
      <c r="K6" s="173">
        <v>14873</v>
      </c>
      <c r="L6" s="173">
        <v>0</v>
      </c>
      <c r="M6" s="173">
        <v>0</v>
      </c>
      <c r="N6" s="173">
        <v>0</v>
      </c>
      <c r="O6" s="173">
        <v>14873</v>
      </c>
      <c r="P6" s="173">
        <v>0</v>
      </c>
      <c r="X6" s="173">
        <v>7000</v>
      </c>
      <c r="AA6" s="173" t="s">
        <v>229</v>
      </c>
      <c r="AL6" s="173">
        <v>0</v>
      </c>
      <c r="AM6" s="173">
        <v>5972.3244227558998</v>
      </c>
      <c r="AN6" s="173">
        <v>5972.3244227558798</v>
      </c>
      <c r="AS6" s="173">
        <v>0.108294375240803</v>
      </c>
      <c r="AT6" s="173">
        <v>0</v>
      </c>
    </row>
    <row r="7" spans="1:58">
      <c r="A7" s="173" t="s">
        <v>107</v>
      </c>
      <c r="B7" s="173" t="s">
        <v>236</v>
      </c>
      <c r="C7" s="173" t="s">
        <v>229</v>
      </c>
      <c r="D7" s="142">
        <v>0</v>
      </c>
      <c r="E7" s="142">
        <f t="shared" si="0"/>
        <v>0.94804304838180398</v>
      </c>
      <c r="F7" s="142">
        <f t="shared" si="1"/>
        <v>0</v>
      </c>
      <c r="G7" s="173">
        <v>0.23701076209545099</v>
      </c>
      <c r="H7" s="173">
        <v>0</v>
      </c>
      <c r="I7" s="173">
        <v>14873</v>
      </c>
      <c r="J7" s="173">
        <v>0</v>
      </c>
      <c r="K7" s="173">
        <v>14873</v>
      </c>
      <c r="L7" s="173">
        <v>0</v>
      </c>
      <c r="M7" s="173">
        <v>0</v>
      </c>
      <c r="N7" s="173">
        <v>0</v>
      </c>
      <c r="O7" s="173">
        <v>14873</v>
      </c>
      <c r="P7" s="173">
        <v>0</v>
      </c>
      <c r="X7" s="173">
        <v>5731.5390625</v>
      </c>
      <c r="AL7" s="173">
        <v>0</v>
      </c>
      <c r="AM7" s="173">
        <v>4600.0172163543302</v>
      </c>
      <c r="AN7" s="173">
        <v>4600.0172163543102</v>
      </c>
      <c r="AS7" s="173">
        <v>0.108294375240803</v>
      </c>
      <c r="AT7" s="173">
        <v>0</v>
      </c>
    </row>
    <row r="8" spans="1:58">
      <c r="A8" s="173" t="s">
        <v>108</v>
      </c>
      <c r="B8" s="173" t="s">
        <v>237</v>
      </c>
      <c r="C8" s="173" t="s">
        <v>228</v>
      </c>
      <c r="D8" s="142">
        <v>1.9331562042236321</v>
      </c>
      <c r="E8" s="142">
        <f t="shared" si="0"/>
        <v>4.2017612457275204</v>
      </c>
      <c r="F8" s="142">
        <f t="shared" si="1"/>
        <v>0.67960721254348799</v>
      </c>
      <c r="G8" s="173">
        <v>1.0504403114318801</v>
      </c>
      <c r="H8" s="173">
        <v>0.169901803135872</v>
      </c>
      <c r="I8" s="173">
        <v>12174</v>
      </c>
      <c r="J8" s="173">
        <v>5</v>
      </c>
      <c r="K8" s="173">
        <v>12169</v>
      </c>
      <c r="L8" s="173">
        <v>5</v>
      </c>
      <c r="M8" s="173">
        <v>0</v>
      </c>
      <c r="N8" s="173">
        <v>0</v>
      </c>
      <c r="O8" s="173">
        <v>12169</v>
      </c>
      <c r="P8" s="173">
        <v>0.48328905298188402</v>
      </c>
      <c r="X8" s="173">
        <v>7000</v>
      </c>
      <c r="AA8" s="173" t="s">
        <v>229</v>
      </c>
      <c r="AB8" s="173">
        <v>1</v>
      </c>
      <c r="AE8" s="173">
        <v>2.2883278311262698</v>
      </c>
      <c r="AF8" s="173">
        <v>0</v>
      </c>
      <c r="AG8" s="173">
        <v>50</v>
      </c>
      <c r="AJ8" s="173">
        <v>82.208195778156806</v>
      </c>
      <c r="AK8" s="173">
        <v>17.791804221843201</v>
      </c>
      <c r="AL8" s="173">
        <v>8884.0827148437493</v>
      </c>
      <c r="AM8" s="173">
        <v>6040.6940363240501</v>
      </c>
      <c r="AN8" s="173">
        <v>6041.86184833262</v>
      </c>
      <c r="AS8" s="173">
        <v>0.736128330230713</v>
      </c>
      <c r="AT8" s="173">
        <v>0.29632931947708102</v>
      </c>
      <c r="BA8" s="173">
        <v>1.6434758960765701</v>
      </c>
      <c r="BB8" s="173">
        <v>0.35652410392342598</v>
      </c>
      <c r="BE8" s="173">
        <v>66.086897401914399</v>
      </c>
      <c r="BF8" s="173">
        <v>33.913102598085601</v>
      </c>
    </row>
    <row r="9" spans="1:58">
      <c r="A9" s="173" t="s">
        <v>108</v>
      </c>
      <c r="B9" s="173" t="s">
        <v>237</v>
      </c>
      <c r="C9" s="173" t="s">
        <v>229</v>
      </c>
      <c r="D9" s="142">
        <v>1.9331562042236321</v>
      </c>
      <c r="E9" s="142">
        <f t="shared" si="0"/>
        <v>4.2017612457275204</v>
      </c>
      <c r="F9" s="142">
        <f t="shared" si="1"/>
        <v>0.67960721254348799</v>
      </c>
      <c r="G9" s="173">
        <v>1.0504403114318801</v>
      </c>
      <c r="H9" s="173">
        <v>0.169901803135872</v>
      </c>
      <c r="I9" s="173">
        <v>12174</v>
      </c>
      <c r="J9" s="173">
        <v>5</v>
      </c>
      <c r="K9" s="173">
        <v>12169</v>
      </c>
      <c r="L9" s="173">
        <v>5</v>
      </c>
      <c r="M9" s="173">
        <v>0</v>
      </c>
      <c r="N9" s="173">
        <v>0</v>
      </c>
      <c r="O9" s="173">
        <v>12169</v>
      </c>
      <c r="P9" s="173">
        <v>0.48328905298188402</v>
      </c>
      <c r="X9" s="173">
        <v>5731.5390625</v>
      </c>
      <c r="AL9" s="173">
        <v>6403.6990234374998</v>
      </c>
      <c r="AM9" s="173">
        <v>4645.0256694135696</v>
      </c>
      <c r="AN9" s="173">
        <v>4645.7479765246699</v>
      </c>
      <c r="AS9" s="173">
        <v>0.736128330230713</v>
      </c>
      <c r="AT9" s="173">
        <v>0.29632931947708102</v>
      </c>
    </row>
    <row r="10" spans="1:58">
      <c r="A10" s="173" t="s">
        <v>109</v>
      </c>
      <c r="B10" s="173" t="s">
        <v>238</v>
      </c>
      <c r="C10" s="173" t="s">
        <v>228</v>
      </c>
      <c r="D10" s="142">
        <v>0.33206663131713798</v>
      </c>
      <c r="E10" s="142">
        <f t="shared" si="0"/>
        <v>1.5861616134643559</v>
      </c>
      <c r="F10" s="142">
        <f t="shared" si="1"/>
        <v>1.3946327380836E-2</v>
      </c>
      <c r="G10" s="173">
        <v>0.39654040336608898</v>
      </c>
      <c r="H10" s="173">
        <v>3.4865818452089999E-3</v>
      </c>
      <c r="I10" s="173">
        <v>14172</v>
      </c>
      <c r="J10" s="173">
        <v>1</v>
      </c>
      <c r="K10" s="173">
        <v>14171</v>
      </c>
      <c r="L10" s="173">
        <v>1</v>
      </c>
      <c r="M10" s="173">
        <v>0</v>
      </c>
      <c r="N10" s="173">
        <v>0</v>
      </c>
      <c r="O10" s="173">
        <v>14171</v>
      </c>
      <c r="P10" s="173">
        <v>8.3016653901046802E-2</v>
      </c>
      <c r="X10" s="173">
        <v>7000</v>
      </c>
      <c r="AA10" s="173" t="s">
        <v>229</v>
      </c>
      <c r="AB10" s="173">
        <v>1</v>
      </c>
      <c r="AE10" s="173">
        <v>4.3478946855339604</v>
      </c>
      <c r="AF10" s="173">
        <v>0</v>
      </c>
      <c r="AG10" s="173">
        <v>50</v>
      </c>
      <c r="AJ10" s="173">
        <v>133.69736713834899</v>
      </c>
      <c r="AK10" s="173">
        <v>0</v>
      </c>
      <c r="AL10" s="173">
        <v>9227.0625</v>
      </c>
      <c r="AM10" s="173">
        <v>6323.1367392170896</v>
      </c>
      <c r="AN10" s="173">
        <v>6323.3416450709201</v>
      </c>
      <c r="AS10" s="173">
        <v>0.206639334559441</v>
      </c>
      <c r="AT10" s="173">
        <v>2.2496934980153999E-2</v>
      </c>
      <c r="BA10" s="173">
        <v>2.5684604173228101</v>
      </c>
      <c r="BB10" s="173">
        <v>0</v>
      </c>
      <c r="BE10" s="173">
        <v>89.211510433070202</v>
      </c>
      <c r="BF10" s="173">
        <v>10.788489566929799</v>
      </c>
    </row>
    <row r="11" spans="1:58">
      <c r="A11" s="173" t="s">
        <v>109</v>
      </c>
      <c r="B11" s="173" t="s">
        <v>238</v>
      </c>
      <c r="C11" s="173" t="s">
        <v>229</v>
      </c>
      <c r="D11" s="142">
        <v>0.33206663131713798</v>
      </c>
      <c r="E11" s="142">
        <f t="shared" si="0"/>
        <v>1.5861616134643559</v>
      </c>
      <c r="F11" s="142">
        <f t="shared" si="1"/>
        <v>1.3946327380836E-2</v>
      </c>
      <c r="G11" s="173">
        <v>0.39654040336608898</v>
      </c>
      <c r="H11" s="173">
        <v>3.4865818452089999E-3</v>
      </c>
      <c r="I11" s="173">
        <v>14172</v>
      </c>
      <c r="J11" s="173">
        <v>1</v>
      </c>
      <c r="K11" s="173">
        <v>14171</v>
      </c>
      <c r="L11" s="173">
        <v>1</v>
      </c>
      <c r="M11" s="173">
        <v>0</v>
      </c>
      <c r="N11" s="173">
        <v>0</v>
      </c>
      <c r="O11" s="173">
        <v>14171</v>
      </c>
      <c r="P11" s="173">
        <v>8.3016653901046802E-2</v>
      </c>
      <c r="X11" s="173">
        <v>5731.5390625</v>
      </c>
      <c r="AL11" s="173">
        <v>7377.7158203125</v>
      </c>
      <c r="AM11" s="173">
        <v>4859.5428613150298</v>
      </c>
      <c r="AN11" s="173">
        <v>4859.7205478066398</v>
      </c>
      <c r="AS11" s="173">
        <v>0.206639334559441</v>
      </c>
      <c r="AT11" s="173">
        <v>2.2496934980153999E-2</v>
      </c>
    </row>
    <row r="12" spans="1:58">
      <c r="A12" s="173" t="s">
        <v>110</v>
      </c>
      <c r="B12" s="173" t="s">
        <v>239</v>
      </c>
      <c r="C12" s="173" t="s">
        <v>228</v>
      </c>
      <c r="D12" s="142">
        <v>0</v>
      </c>
      <c r="E12" s="142">
        <f t="shared" si="0"/>
        <v>1.214421033859252</v>
      </c>
      <c r="F12" s="142">
        <f t="shared" si="1"/>
        <v>0</v>
      </c>
      <c r="G12" s="173">
        <v>0.30360525846481301</v>
      </c>
      <c r="H12" s="173">
        <v>0</v>
      </c>
      <c r="I12" s="173">
        <v>11611</v>
      </c>
      <c r="J12" s="173">
        <v>0</v>
      </c>
      <c r="K12" s="173">
        <v>11611</v>
      </c>
      <c r="L12" s="173">
        <v>0</v>
      </c>
      <c r="M12" s="173">
        <v>0</v>
      </c>
      <c r="N12" s="173">
        <v>0</v>
      </c>
      <c r="O12" s="173">
        <v>11611</v>
      </c>
      <c r="P12" s="173">
        <v>0</v>
      </c>
      <c r="X12" s="173">
        <v>7000</v>
      </c>
      <c r="AA12" s="173" t="s">
        <v>229</v>
      </c>
      <c r="AL12" s="173">
        <v>0</v>
      </c>
      <c r="AM12" s="173">
        <v>6156.7988969663102</v>
      </c>
      <c r="AN12" s="173">
        <v>6156.7988969663202</v>
      </c>
      <c r="AS12" s="173">
        <v>0.138720437884331</v>
      </c>
      <c r="AT12" s="173">
        <v>0</v>
      </c>
    </row>
    <row r="13" spans="1:58">
      <c r="A13" s="173" t="s">
        <v>110</v>
      </c>
      <c r="B13" s="173" t="s">
        <v>239</v>
      </c>
      <c r="C13" s="173" t="s">
        <v>229</v>
      </c>
      <c r="D13" s="142">
        <v>0</v>
      </c>
      <c r="E13" s="142">
        <f t="shared" si="0"/>
        <v>1.214421033859252</v>
      </c>
      <c r="F13" s="142">
        <f t="shared" si="1"/>
        <v>0</v>
      </c>
      <c r="G13" s="173">
        <v>0.30360525846481301</v>
      </c>
      <c r="H13" s="173">
        <v>0</v>
      </c>
      <c r="I13" s="173">
        <v>11611</v>
      </c>
      <c r="J13" s="173">
        <v>0</v>
      </c>
      <c r="K13" s="173">
        <v>11611</v>
      </c>
      <c r="L13" s="173">
        <v>0</v>
      </c>
      <c r="M13" s="173">
        <v>0</v>
      </c>
      <c r="N13" s="173">
        <v>0</v>
      </c>
      <c r="O13" s="173">
        <v>11611</v>
      </c>
      <c r="P13" s="173">
        <v>0</v>
      </c>
      <c r="X13" s="173">
        <v>5731.5390625</v>
      </c>
      <c r="AL13" s="173">
        <v>0</v>
      </c>
      <c r="AM13" s="173">
        <v>4746.51157639947</v>
      </c>
      <c r="AN13" s="173">
        <v>4746.51157639947</v>
      </c>
      <c r="AS13" s="173">
        <v>0.138720437884331</v>
      </c>
      <c r="AT13" s="173">
        <v>0</v>
      </c>
    </row>
    <row r="14" spans="1:58">
      <c r="A14" s="173" t="s">
        <v>111</v>
      </c>
      <c r="B14" s="173" t="s">
        <v>240</v>
      </c>
      <c r="C14" s="173" t="s">
        <v>228</v>
      </c>
      <c r="D14" s="142">
        <v>2.63518886566162</v>
      </c>
      <c r="E14" s="142">
        <f t="shared" si="0"/>
        <v>5.1332039833068803</v>
      </c>
      <c r="F14" s="142">
        <f t="shared" si="1"/>
        <v>1.1193984746932999</v>
      </c>
      <c r="G14" s="173">
        <v>1.2833009958267201</v>
      </c>
      <c r="H14" s="173">
        <v>0.27984961867332497</v>
      </c>
      <c r="I14" s="173">
        <v>12504</v>
      </c>
      <c r="J14" s="173">
        <v>7</v>
      </c>
      <c r="K14" s="173">
        <v>12497</v>
      </c>
      <c r="L14" s="173">
        <v>0</v>
      </c>
      <c r="M14" s="173">
        <v>7</v>
      </c>
      <c r="N14" s="173">
        <v>0</v>
      </c>
      <c r="O14" s="173">
        <v>12497</v>
      </c>
      <c r="P14" s="173">
        <v>0</v>
      </c>
      <c r="X14" s="173">
        <v>7000</v>
      </c>
      <c r="AA14" s="173" t="s">
        <v>229</v>
      </c>
      <c r="AG14" s="173">
        <v>100</v>
      </c>
      <c r="AJ14" s="173">
        <v>121.396572700287</v>
      </c>
      <c r="AK14" s="173">
        <v>78.603427299712706</v>
      </c>
      <c r="AL14" s="173">
        <v>7038.7245396205399</v>
      </c>
      <c r="AM14" s="173">
        <v>6505.0821853104098</v>
      </c>
      <c r="AN14" s="173">
        <v>6505.3809294307102</v>
      </c>
      <c r="AS14" s="173">
        <v>0.94238173961639404</v>
      </c>
      <c r="AT14" s="173">
        <v>0.43881204724311801</v>
      </c>
      <c r="BE14" s="173">
        <v>109.77636808756699</v>
      </c>
      <c r="BF14" s="173">
        <v>90.223631912433305</v>
      </c>
    </row>
    <row r="15" spans="1:58">
      <c r="A15" s="173" t="s">
        <v>111</v>
      </c>
      <c r="B15" s="173" t="s">
        <v>240</v>
      </c>
      <c r="C15" s="173" t="s">
        <v>229</v>
      </c>
      <c r="D15" s="142">
        <v>0</v>
      </c>
      <c r="E15" s="142">
        <f t="shared" si="0"/>
        <v>1.127680182456972</v>
      </c>
      <c r="F15" s="142">
        <f t="shared" si="1"/>
        <v>0</v>
      </c>
      <c r="G15" s="173">
        <v>0.281920045614243</v>
      </c>
      <c r="H15" s="173">
        <v>0</v>
      </c>
      <c r="I15" s="173">
        <v>12504</v>
      </c>
      <c r="J15" s="173">
        <v>0</v>
      </c>
      <c r="K15" s="173">
        <v>12504</v>
      </c>
      <c r="L15" s="173">
        <v>0</v>
      </c>
      <c r="M15" s="173">
        <v>7</v>
      </c>
      <c r="N15" s="173">
        <v>0</v>
      </c>
      <c r="O15" s="173">
        <v>12497</v>
      </c>
      <c r="P15" s="173">
        <v>0</v>
      </c>
      <c r="X15" s="173">
        <v>5731.5390625</v>
      </c>
      <c r="AL15" s="173">
        <v>0</v>
      </c>
      <c r="AM15" s="173">
        <v>4967.5312569704301</v>
      </c>
      <c r="AN15" s="173">
        <v>4967.5312569704101</v>
      </c>
      <c r="AS15" s="173">
        <v>0.12881287932395899</v>
      </c>
      <c r="AT15" s="173">
        <v>0</v>
      </c>
    </row>
    <row r="16" spans="1:58">
      <c r="A16" s="173" t="s">
        <v>112</v>
      </c>
      <c r="B16" s="173" t="s">
        <v>241</v>
      </c>
      <c r="C16" s="173" t="s">
        <v>228</v>
      </c>
      <c r="D16" s="142">
        <v>2.0755445480346602</v>
      </c>
      <c r="E16" s="142">
        <f t="shared" si="0"/>
        <v>4.5113258361816397</v>
      </c>
      <c r="F16" s="142">
        <f t="shared" si="1"/>
        <v>0.72965717315673995</v>
      </c>
      <c r="G16" s="173">
        <v>1.1278314590454099</v>
      </c>
      <c r="H16" s="173">
        <v>0.18241429328918499</v>
      </c>
      <c r="I16" s="173">
        <v>11339</v>
      </c>
      <c r="J16" s="173">
        <v>5</v>
      </c>
      <c r="K16" s="173">
        <v>11334</v>
      </c>
      <c r="L16" s="173">
        <v>1</v>
      </c>
      <c r="M16" s="173">
        <v>4</v>
      </c>
      <c r="N16" s="173">
        <v>0</v>
      </c>
      <c r="O16" s="173">
        <v>11334</v>
      </c>
      <c r="P16" s="173">
        <v>0.10375892760590499</v>
      </c>
      <c r="X16" s="173">
        <v>7000</v>
      </c>
      <c r="AA16" s="173" t="s">
        <v>229</v>
      </c>
      <c r="AB16" s="173">
        <v>5.0008817855842098</v>
      </c>
      <c r="AE16" s="173">
        <v>17.686285138759299</v>
      </c>
      <c r="AF16" s="173">
        <v>0</v>
      </c>
      <c r="AG16" s="173">
        <v>83.335782377811896</v>
      </c>
      <c r="AJ16" s="173">
        <v>118.562658969577</v>
      </c>
      <c r="AK16" s="173">
        <v>48.108905786047004</v>
      </c>
      <c r="AL16" s="173">
        <v>7182.7886718749996</v>
      </c>
      <c r="AM16" s="173">
        <v>6349.1165050952904</v>
      </c>
      <c r="AN16" s="173">
        <v>6349.4841178330898</v>
      </c>
      <c r="AS16" s="173">
        <v>0.79035478830337502</v>
      </c>
      <c r="AT16" s="173">
        <v>0.31815385818481401</v>
      </c>
      <c r="BA16" s="173">
        <v>10.9959145310401</v>
      </c>
      <c r="BB16" s="173">
        <v>0</v>
      </c>
      <c r="BE16" s="173">
        <v>99.983757440812397</v>
      </c>
      <c r="BF16" s="173">
        <v>66.687807314811394</v>
      </c>
    </row>
    <row r="17" spans="1:58">
      <c r="A17" s="173" t="s">
        <v>112</v>
      </c>
      <c r="B17" s="173" t="s">
        <v>241</v>
      </c>
      <c r="C17" s="173" t="s">
        <v>229</v>
      </c>
      <c r="D17" s="142">
        <v>0.41503572463989197</v>
      </c>
      <c r="E17" s="142">
        <f t="shared" si="0"/>
        <v>1.9825407266616839</v>
      </c>
      <c r="F17" s="142">
        <f t="shared" si="1"/>
        <v>1.7430763691663759E-2</v>
      </c>
      <c r="G17" s="173">
        <v>0.49563518166542098</v>
      </c>
      <c r="H17" s="173">
        <v>4.3576909229159399E-3</v>
      </c>
      <c r="I17" s="173">
        <v>11339</v>
      </c>
      <c r="J17" s="173">
        <v>1</v>
      </c>
      <c r="K17" s="173">
        <v>11338</v>
      </c>
      <c r="L17" s="173">
        <v>1</v>
      </c>
      <c r="M17" s="173">
        <v>4</v>
      </c>
      <c r="N17" s="173">
        <v>0</v>
      </c>
      <c r="O17" s="173">
        <v>11334</v>
      </c>
      <c r="P17" s="173">
        <v>0.10375892760590499</v>
      </c>
      <c r="X17" s="173">
        <v>5731.5390625</v>
      </c>
      <c r="AL17" s="173">
        <v>5810.9267578125</v>
      </c>
      <c r="AM17" s="173">
        <v>4878.5809549899304</v>
      </c>
      <c r="AN17" s="173">
        <v>4878.66317968371</v>
      </c>
      <c r="AS17" s="173">
        <v>0.25827294588089</v>
      </c>
      <c r="AT17" s="173">
        <v>2.81177647411823E-2</v>
      </c>
    </row>
    <row r="18" spans="1:58">
      <c r="A18" s="173" t="s">
        <v>113</v>
      </c>
      <c r="B18" s="173" t="s">
        <v>7</v>
      </c>
      <c r="C18" s="173" t="s">
        <v>228</v>
      </c>
      <c r="D18" s="142">
        <v>0</v>
      </c>
      <c r="E18" s="142">
        <f t="shared" si="0"/>
        <v>1.120955824851988</v>
      </c>
      <c r="F18" s="142">
        <f t="shared" si="1"/>
        <v>0</v>
      </c>
      <c r="G18" s="173">
        <v>0.28023895621299699</v>
      </c>
      <c r="H18" s="173">
        <v>0</v>
      </c>
      <c r="I18" s="173">
        <v>12579</v>
      </c>
      <c r="J18" s="173">
        <v>0</v>
      </c>
      <c r="K18" s="173">
        <v>12579</v>
      </c>
      <c r="L18" s="173">
        <v>0</v>
      </c>
      <c r="M18" s="173">
        <v>0</v>
      </c>
      <c r="N18" s="173">
        <v>0</v>
      </c>
      <c r="O18" s="173">
        <v>12579</v>
      </c>
      <c r="P18" s="173">
        <v>0</v>
      </c>
      <c r="X18" s="173">
        <v>7000</v>
      </c>
      <c r="AA18" s="173" t="s">
        <v>229</v>
      </c>
      <c r="AL18" s="173">
        <v>0</v>
      </c>
      <c r="AM18" s="173">
        <v>6098.7979302206504</v>
      </c>
      <c r="AN18" s="173">
        <v>6098.7979302206604</v>
      </c>
      <c r="AS18" s="173">
        <v>0.128044828772545</v>
      </c>
      <c r="AT18" s="173">
        <v>0</v>
      </c>
    </row>
    <row r="19" spans="1:58">
      <c r="A19" s="173" t="s">
        <v>113</v>
      </c>
      <c r="B19" s="173" t="s">
        <v>7</v>
      </c>
      <c r="C19" s="173" t="s">
        <v>229</v>
      </c>
      <c r="D19" s="142">
        <v>0</v>
      </c>
      <c r="E19" s="142">
        <f t="shared" si="0"/>
        <v>1.120955824851988</v>
      </c>
      <c r="F19" s="142">
        <f t="shared" si="1"/>
        <v>0</v>
      </c>
      <c r="G19" s="173">
        <v>0.28023895621299699</v>
      </c>
      <c r="H19" s="173">
        <v>0</v>
      </c>
      <c r="I19" s="173">
        <v>12579</v>
      </c>
      <c r="J19" s="173">
        <v>0</v>
      </c>
      <c r="K19" s="173">
        <v>12579</v>
      </c>
      <c r="L19" s="173">
        <v>0</v>
      </c>
      <c r="M19" s="173">
        <v>0</v>
      </c>
      <c r="N19" s="173">
        <v>0</v>
      </c>
      <c r="O19" s="173">
        <v>12579</v>
      </c>
      <c r="P19" s="173">
        <v>0</v>
      </c>
      <c r="X19" s="173">
        <v>5731.5390625</v>
      </c>
      <c r="AL19" s="173">
        <v>0</v>
      </c>
      <c r="AM19" s="173">
        <v>4718.8694840259996</v>
      </c>
      <c r="AN19" s="173">
        <v>4718.8694840260196</v>
      </c>
      <c r="AS19" s="173">
        <v>0.128044828772545</v>
      </c>
      <c r="AT19" s="173">
        <v>0</v>
      </c>
    </row>
    <row r="20" spans="1:58">
      <c r="A20" s="173" t="s">
        <v>114</v>
      </c>
      <c r="B20" s="173" t="s">
        <v>242</v>
      </c>
      <c r="C20" s="173" t="s">
        <v>228</v>
      </c>
      <c r="D20" s="142">
        <v>0.30952625274658196</v>
      </c>
      <c r="E20" s="142">
        <f t="shared" si="0"/>
        <v>1.478481054306032</v>
      </c>
      <c r="F20" s="142">
        <f t="shared" si="1"/>
        <v>1.2999692000448719E-2</v>
      </c>
      <c r="G20" s="173">
        <v>0.36962026357650801</v>
      </c>
      <c r="H20" s="173">
        <v>3.2499230001121798E-3</v>
      </c>
      <c r="I20" s="173">
        <v>15204</v>
      </c>
      <c r="J20" s="173">
        <v>1</v>
      </c>
      <c r="K20" s="173">
        <v>15203</v>
      </c>
      <c r="L20" s="173">
        <v>1</v>
      </c>
      <c r="M20" s="173">
        <v>0</v>
      </c>
      <c r="N20" s="173">
        <v>0</v>
      </c>
      <c r="O20" s="173">
        <v>15203</v>
      </c>
      <c r="P20" s="173">
        <v>7.7381561846123895E-2</v>
      </c>
      <c r="X20" s="173">
        <v>7000</v>
      </c>
      <c r="AA20" s="173" t="s">
        <v>229</v>
      </c>
      <c r="AB20" s="173">
        <v>1</v>
      </c>
      <c r="AE20" s="173">
        <v>4.34786390454427</v>
      </c>
      <c r="AF20" s="173">
        <v>0</v>
      </c>
      <c r="AG20" s="173">
        <v>50</v>
      </c>
      <c r="AJ20" s="173">
        <v>133.696597613607</v>
      </c>
      <c r="AK20" s="173">
        <v>0</v>
      </c>
      <c r="AL20" s="173">
        <v>7844.12548828125</v>
      </c>
      <c r="AM20" s="173">
        <v>6291.2554766818002</v>
      </c>
      <c r="AN20" s="173">
        <v>6291.3576123047596</v>
      </c>
      <c r="AS20" s="173">
        <v>0.19261214137077301</v>
      </c>
      <c r="AT20" s="173">
        <v>2.09699012339115E-2</v>
      </c>
      <c r="BA20" s="173">
        <v>2.5684535471546899</v>
      </c>
      <c r="BB20" s="173">
        <v>0</v>
      </c>
      <c r="BE20" s="173">
        <v>89.211338678867307</v>
      </c>
      <c r="BF20" s="173">
        <v>10.7886613211327</v>
      </c>
    </row>
    <row r="21" spans="1:58">
      <c r="A21" s="173" t="s">
        <v>114</v>
      </c>
      <c r="B21" s="173" t="s">
        <v>242</v>
      </c>
      <c r="C21" s="173" t="s">
        <v>229</v>
      </c>
      <c r="D21" s="142">
        <v>0.30952625274658196</v>
      </c>
      <c r="E21" s="142">
        <f t="shared" si="0"/>
        <v>1.478481054306032</v>
      </c>
      <c r="F21" s="142">
        <f t="shared" si="1"/>
        <v>1.2999692000448719E-2</v>
      </c>
      <c r="G21" s="173">
        <v>0.36962026357650801</v>
      </c>
      <c r="H21" s="173">
        <v>3.2499230001121798E-3</v>
      </c>
      <c r="I21" s="173">
        <v>15204</v>
      </c>
      <c r="J21" s="173">
        <v>1</v>
      </c>
      <c r="K21" s="173">
        <v>15203</v>
      </c>
      <c r="L21" s="173">
        <v>1</v>
      </c>
      <c r="M21" s="173">
        <v>0</v>
      </c>
      <c r="N21" s="173">
        <v>0</v>
      </c>
      <c r="O21" s="173">
        <v>15203</v>
      </c>
      <c r="P21" s="173">
        <v>7.7381561846123895E-2</v>
      </c>
      <c r="X21" s="173">
        <v>5731.5390625</v>
      </c>
      <c r="AL21" s="173">
        <v>5732.16552734375</v>
      </c>
      <c r="AM21" s="173">
        <v>4890.5172627499296</v>
      </c>
      <c r="AN21" s="173">
        <v>4890.5726197786398</v>
      </c>
      <c r="AS21" s="173">
        <v>0.19261214137077301</v>
      </c>
      <c r="AT21" s="173">
        <v>2.09699012339115E-2</v>
      </c>
    </row>
    <row r="22" spans="1:58">
      <c r="A22" s="173" t="s">
        <v>115</v>
      </c>
      <c r="B22" s="173" t="s">
        <v>243</v>
      </c>
      <c r="C22" s="173" t="s">
        <v>228</v>
      </c>
      <c r="D22" s="142">
        <v>0.90506439208984391</v>
      </c>
      <c r="E22" s="142">
        <f t="shared" si="0"/>
        <v>2.89953565597534</v>
      </c>
      <c r="F22" s="142">
        <f t="shared" si="1"/>
        <v>0.1371060758829116</v>
      </c>
      <c r="G22" s="173">
        <v>0.72488391399383501</v>
      </c>
      <c r="H22" s="173">
        <v>3.42765189707279E-2</v>
      </c>
      <c r="I22" s="173">
        <v>10400</v>
      </c>
      <c r="J22" s="173">
        <v>2</v>
      </c>
      <c r="K22" s="173">
        <v>10398</v>
      </c>
      <c r="L22" s="173">
        <v>1</v>
      </c>
      <c r="M22" s="173">
        <v>1</v>
      </c>
      <c r="N22" s="173">
        <v>0</v>
      </c>
      <c r="O22" s="173">
        <v>10398</v>
      </c>
      <c r="P22" s="173">
        <v>0.11312760444624601</v>
      </c>
      <c r="X22" s="173">
        <v>7000</v>
      </c>
      <c r="AA22" s="173" t="s">
        <v>229</v>
      </c>
      <c r="AB22" s="173">
        <v>2.00009628727592</v>
      </c>
      <c r="AE22" s="173">
        <v>7.63373753703618</v>
      </c>
      <c r="AF22" s="173">
        <v>0</v>
      </c>
      <c r="AG22" s="173">
        <v>66.667736490951199</v>
      </c>
      <c r="AJ22" s="173">
        <v>129.259732437509</v>
      </c>
      <c r="AK22" s="173">
        <v>4.0757405443937698</v>
      </c>
      <c r="AL22" s="173">
        <v>7250.134765625</v>
      </c>
      <c r="AM22" s="173">
        <v>6302.7595174928501</v>
      </c>
      <c r="AN22" s="173">
        <v>6302.94170504058</v>
      </c>
      <c r="AS22" s="173">
        <v>0.43503519892692599</v>
      </c>
      <c r="AT22" s="173">
        <v>9.8194137215614305E-2</v>
      </c>
      <c r="BA22" s="173">
        <v>4.6716604881554504</v>
      </c>
      <c r="BB22" s="173">
        <v>0</v>
      </c>
      <c r="BE22" s="173">
        <v>96.349877795127298</v>
      </c>
      <c r="BF22" s="173">
        <v>36.9855951867751</v>
      </c>
    </row>
    <row r="23" spans="1:58">
      <c r="A23" s="173" t="s">
        <v>115</v>
      </c>
      <c r="B23" s="173" t="s">
        <v>243</v>
      </c>
      <c r="C23" s="173" t="s">
        <v>229</v>
      </c>
      <c r="D23" s="142">
        <v>0.45251040458679198</v>
      </c>
      <c r="E23" s="142">
        <f t="shared" si="0"/>
        <v>2.1615822315216082</v>
      </c>
      <c r="F23" s="142">
        <f t="shared" si="1"/>
        <v>1.9004562869668E-2</v>
      </c>
      <c r="G23" s="173">
        <v>0.54039555788040206</v>
      </c>
      <c r="H23" s="173">
        <v>4.751140717417E-3</v>
      </c>
      <c r="I23" s="173">
        <v>10400</v>
      </c>
      <c r="J23" s="173">
        <v>1</v>
      </c>
      <c r="K23" s="173">
        <v>10399</v>
      </c>
      <c r="L23" s="173">
        <v>1</v>
      </c>
      <c r="M23" s="173">
        <v>1</v>
      </c>
      <c r="N23" s="173">
        <v>0</v>
      </c>
      <c r="O23" s="173">
        <v>10398</v>
      </c>
      <c r="P23" s="173">
        <v>0.11312760444624601</v>
      </c>
      <c r="X23" s="173">
        <v>5731.5390625</v>
      </c>
      <c r="AL23" s="173">
        <v>5743.93994140625</v>
      </c>
      <c r="AM23" s="173">
        <v>4893.8364494463904</v>
      </c>
      <c r="AN23" s="173">
        <v>4893.9181901667598</v>
      </c>
      <c r="AS23" s="173">
        <v>0.28159478306770303</v>
      </c>
      <c r="AT23" s="173">
        <v>3.06565072387457E-2</v>
      </c>
    </row>
    <row r="24" spans="1:58">
      <c r="A24" s="173" t="s">
        <v>116</v>
      </c>
      <c r="B24" s="173" t="s">
        <v>244</v>
      </c>
      <c r="C24" s="173" t="s">
        <v>228</v>
      </c>
      <c r="D24" s="142">
        <v>0</v>
      </c>
      <c r="E24" s="142">
        <f t="shared" si="0"/>
        <v>1.1033236980438239</v>
      </c>
      <c r="F24" s="142">
        <f t="shared" si="1"/>
        <v>0</v>
      </c>
      <c r="G24" s="173">
        <v>0.27583092451095598</v>
      </c>
      <c r="H24" s="173">
        <v>0</v>
      </c>
      <c r="I24" s="173">
        <v>12780</v>
      </c>
      <c r="J24" s="173">
        <v>0</v>
      </c>
      <c r="K24" s="173">
        <v>12780</v>
      </c>
      <c r="L24" s="173">
        <v>0</v>
      </c>
      <c r="M24" s="173">
        <v>0</v>
      </c>
      <c r="N24" s="173">
        <v>0</v>
      </c>
      <c r="O24" s="173">
        <v>12780</v>
      </c>
      <c r="P24" s="173">
        <v>0</v>
      </c>
      <c r="X24" s="173">
        <v>7000</v>
      </c>
      <c r="AA24" s="173" t="s">
        <v>229</v>
      </c>
      <c r="AL24" s="173">
        <v>0</v>
      </c>
      <c r="AM24" s="173">
        <v>6169.1189513109503</v>
      </c>
      <c r="AN24" s="173">
        <v>6169.1189513109603</v>
      </c>
      <c r="AS24" s="173">
        <v>0.12603086233138999</v>
      </c>
      <c r="AT24" s="173">
        <v>0</v>
      </c>
    </row>
    <row r="25" spans="1:58">
      <c r="A25" s="173" t="s">
        <v>116</v>
      </c>
      <c r="B25" s="173" t="s">
        <v>244</v>
      </c>
      <c r="C25" s="173" t="s">
        <v>229</v>
      </c>
      <c r="D25" s="142">
        <v>0</v>
      </c>
      <c r="E25" s="142">
        <f t="shared" si="0"/>
        <v>1.1033236980438239</v>
      </c>
      <c r="F25" s="142">
        <f t="shared" si="1"/>
        <v>0</v>
      </c>
      <c r="G25" s="173">
        <v>0.27583092451095598</v>
      </c>
      <c r="H25" s="173">
        <v>0</v>
      </c>
      <c r="I25" s="173">
        <v>12780</v>
      </c>
      <c r="J25" s="173">
        <v>0</v>
      </c>
      <c r="K25" s="173">
        <v>12780</v>
      </c>
      <c r="L25" s="173">
        <v>0</v>
      </c>
      <c r="M25" s="173">
        <v>0</v>
      </c>
      <c r="N25" s="173">
        <v>0</v>
      </c>
      <c r="O25" s="173">
        <v>12780</v>
      </c>
      <c r="P25" s="173">
        <v>0</v>
      </c>
      <c r="X25" s="173">
        <v>5731.5390625</v>
      </c>
      <c r="AL25" s="173">
        <v>0</v>
      </c>
      <c r="AM25" s="173">
        <v>4816.6367623056003</v>
      </c>
      <c r="AN25" s="173">
        <v>4816.6367623055903</v>
      </c>
      <c r="AS25" s="173">
        <v>0.12603086233138999</v>
      </c>
      <c r="AT25" s="173">
        <v>0</v>
      </c>
    </row>
    <row r="26" spans="1:58">
      <c r="A26" s="173" t="s">
        <v>117</v>
      </c>
      <c r="B26" s="173" t="s">
        <v>245</v>
      </c>
      <c r="C26" s="173" t="s">
        <v>228</v>
      </c>
      <c r="D26" s="142">
        <v>0.35611505508422797</v>
      </c>
      <c r="E26" s="142">
        <f t="shared" si="0"/>
        <v>1.7010484933853161</v>
      </c>
      <c r="F26" s="142">
        <f t="shared" si="1"/>
        <v>1.4956288971006881E-2</v>
      </c>
      <c r="G26" s="173">
        <v>0.42526212334632901</v>
      </c>
      <c r="H26" s="173">
        <v>3.7390722427517202E-3</v>
      </c>
      <c r="I26" s="173">
        <v>13215</v>
      </c>
      <c r="J26" s="173">
        <v>1</v>
      </c>
      <c r="K26" s="173">
        <v>13214</v>
      </c>
      <c r="L26" s="173">
        <v>1</v>
      </c>
      <c r="M26" s="173">
        <v>0</v>
      </c>
      <c r="N26" s="173">
        <v>0</v>
      </c>
      <c r="O26" s="173">
        <v>13214</v>
      </c>
      <c r="P26" s="173">
        <v>8.90287603891112E-2</v>
      </c>
      <c r="X26" s="173">
        <v>7000</v>
      </c>
      <c r="AA26" s="173" t="s">
        <v>229</v>
      </c>
      <c r="AB26" s="173">
        <v>1</v>
      </c>
      <c r="AE26" s="173">
        <v>4.3479271778485797</v>
      </c>
      <c r="AF26" s="173">
        <v>0</v>
      </c>
      <c r="AG26" s="173">
        <v>50</v>
      </c>
      <c r="AJ26" s="173">
        <v>133.69817944621499</v>
      </c>
      <c r="AK26" s="173">
        <v>0</v>
      </c>
      <c r="AL26" s="173">
        <v>7947.37353515625</v>
      </c>
      <c r="AM26" s="173">
        <v>6010.0959304156004</v>
      </c>
      <c r="AN26" s="173">
        <v>6010.2425272831697</v>
      </c>
      <c r="AS26" s="173">
        <v>0.22160509228706399</v>
      </c>
      <c r="AT26" s="173">
        <v>2.41261292248964E-2</v>
      </c>
      <c r="BA26" s="173">
        <v>2.5684674557139</v>
      </c>
      <c r="BB26" s="173">
        <v>0</v>
      </c>
      <c r="BE26" s="173">
        <v>89.211686392847398</v>
      </c>
      <c r="BF26" s="173">
        <v>10.788313607152601</v>
      </c>
    </row>
    <row r="27" spans="1:58">
      <c r="A27" s="173" t="s">
        <v>117</v>
      </c>
      <c r="B27" s="173" t="s">
        <v>245</v>
      </c>
      <c r="C27" s="173" t="s">
        <v>229</v>
      </c>
      <c r="D27" s="142">
        <v>0.35611505508422797</v>
      </c>
      <c r="E27" s="142">
        <f t="shared" si="0"/>
        <v>1.7010484933853161</v>
      </c>
      <c r="F27" s="142">
        <f t="shared" si="1"/>
        <v>1.4956288971006881E-2</v>
      </c>
      <c r="G27" s="173">
        <v>0.42526212334632901</v>
      </c>
      <c r="H27" s="173">
        <v>3.7390722427517202E-3</v>
      </c>
      <c r="I27" s="173">
        <v>13215</v>
      </c>
      <c r="J27" s="173">
        <v>1</v>
      </c>
      <c r="K27" s="173">
        <v>13214</v>
      </c>
      <c r="L27" s="173">
        <v>1</v>
      </c>
      <c r="M27" s="173">
        <v>0</v>
      </c>
      <c r="N27" s="173">
        <v>0</v>
      </c>
      <c r="O27" s="173">
        <v>13214</v>
      </c>
      <c r="P27" s="173">
        <v>8.90287603891112E-2</v>
      </c>
      <c r="X27" s="173">
        <v>5731.5390625</v>
      </c>
      <c r="AL27" s="173">
        <v>6443.7958984375</v>
      </c>
      <c r="AM27" s="173">
        <v>4688.7373556440498</v>
      </c>
      <c r="AN27" s="173">
        <v>4688.8701637063104</v>
      </c>
      <c r="AS27" s="173">
        <v>0.22160509228706399</v>
      </c>
      <c r="AT27" s="173">
        <v>2.41261292248964E-2</v>
      </c>
    </row>
    <row r="28" spans="1:58">
      <c r="A28" s="173" t="s">
        <v>118</v>
      </c>
      <c r="B28" s="173" t="s">
        <v>246</v>
      </c>
      <c r="C28" s="173" t="s">
        <v>228</v>
      </c>
      <c r="D28" s="142">
        <v>0.378971791267396</v>
      </c>
      <c r="E28" s="142">
        <f t="shared" si="0"/>
        <v>1.8102445602417001</v>
      </c>
      <c r="F28" s="142">
        <f t="shared" si="1"/>
        <v>1.591620035469532E-2</v>
      </c>
      <c r="G28" s="173">
        <v>0.45256114006042503</v>
      </c>
      <c r="H28" s="173">
        <v>3.97905008867383E-3</v>
      </c>
      <c r="I28" s="173">
        <v>12418</v>
      </c>
      <c r="J28" s="173">
        <v>1</v>
      </c>
      <c r="K28" s="173">
        <v>12417</v>
      </c>
      <c r="L28" s="173">
        <v>1</v>
      </c>
      <c r="M28" s="173">
        <v>0</v>
      </c>
      <c r="N28" s="173">
        <v>0</v>
      </c>
      <c r="O28" s="173">
        <v>12417</v>
      </c>
      <c r="P28" s="173">
        <v>9.4742946381056806E-2</v>
      </c>
      <c r="X28" s="173">
        <v>7000</v>
      </c>
      <c r="AA28" s="173" t="s">
        <v>229</v>
      </c>
      <c r="AB28" s="173">
        <v>1</v>
      </c>
      <c r="AE28" s="173">
        <v>4.3479583445080099</v>
      </c>
      <c r="AF28" s="173">
        <v>0</v>
      </c>
      <c r="AG28" s="173">
        <v>50</v>
      </c>
      <c r="AJ28" s="173">
        <v>133.69895861270001</v>
      </c>
      <c r="AK28" s="173">
        <v>0</v>
      </c>
      <c r="AL28" s="173">
        <v>7609.21044921875</v>
      </c>
      <c r="AM28" s="173">
        <v>5984.1043394939297</v>
      </c>
      <c r="AN28" s="173">
        <v>5984.2352064700599</v>
      </c>
      <c r="AS28" s="173">
        <v>0.23582935333252</v>
      </c>
      <c r="AT28" s="173">
        <v>2.5674585253000301E-2</v>
      </c>
      <c r="BA28" s="173">
        <v>2.5684741436607101</v>
      </c>
      <c r="BB28" s="173">
        <v>0</v>
      </c>
      <c r="BE28" s="173">
        <v>89.211853591517695</v>
      </c>
      <c r="BF28" s="173">
        <v>10.7881464084823</v>
      </c>
    </row>
    <row r="29" spans="1:58">
      <c r="A29" s="173" t="s">
        <v>118</v>
      </c>
      <c r="B29" s="173" t="s">
        <v>246</v>
      </c>
      <c r="C29" s="173" t="s">
        <v>229</v>
      </c>
      <c r="D29" s="142">
        <v>0.378971791267396</v>
      </c>
      <c r="E29" s="142">
        <f t="shared" si="0"/>
        <v>1.8102445602417001</v>
      </c>
      <c r="F29" s="142">
        <f t="shared" si="1"/>
        <v>1.591620035469532E-2</v>
      </c>
      <c r="G29" s="173">
        <v>0.45256114006042503</v>
      </c>
      <c r="H29" s="173">
        <v>3.97905008867383E-3</v>
      </c>
      <c r="I29" s="173">
        <v>12418</v>
      </c>
      <c r="J29" s="173">
        <v>1</v>
      </c>
      <c r="K29" s="173">
        <v>12417</v>
      </c>
      <c r="L29" s="173">
        <v>1</v>
      </c>
      <c r="M29" s="173">
        <v>0</v>
      </c>
      <c r="N29" s="173">
        <v>0</v>
      </c>
      <c r="O29" s="173">
        <v>12417</v>
      </c>
      <c r="P29" s="173">
        <v>9.4742946381056806E-2</v>
      </c>
      <c r="X29" s="173">
        <v>5731.5390625</v>
      </c>
      <c r="AL29" s="173">
        <v>6221.57177734375</v>
      </c>
      <c r="AM29" s="173">
        <v>4668.5828983159099</v>
      </c>
      <c r="AN29" s="173">
        <v>4668.7079578165904</v>
      </c>
      <c r="AS29" s="173">
        <v>0.23582935333252</v>
      </c>
      <c r="AT29" s="173">
        <v>2.5674585253000301E-2</v>
      </c>
    </row>
    <row r="30" spans="1:58">
      <c r="A30" s="173" t="s">
        <v>119</v>
      </c>
      <c r="B30" s="173" t="s">
        <v>247</v>
      </c>
      <c r="C30" s="173" t="s">
        <v>228</v>
      </c>
      <c r="D30" s="142">
        <v>0.75270032882690407</v>
      </c>
      <c r="E30" s="142">
        <f t="shared" si="0"/>
        <v>2.4113240242004399</v>
      </c>
      <c r="F30" s="142">
        <f t="shared" si="1"/>
        <v>0.11402636021375639</v>
      </c>
      <c r="G30" s="173">
        <v>0.60283100605010997</v>
      </c>
      <c r="H30" s="173">
        <v>2.8506590053439099E-2</v>
      </c>
      <c r="I30" s="173">
        <v>12505</v>
      </c>
      <c r="J30" s="173">
        <v>2</v>
      </c>
      <c r="K30" s="173">
        <v>12503</v>
      </c>
      <c r="L30" s="173">
        <v>2</v>
      </c>
      <c r="M30" s="173">
        <v>0</v>
      </c>
      <c r="N30" s="173">
        <v>0</v>
      </c>
      <c r="O30" s="173">
        <v>12503</v>
      </c>
      <c r="P30" s="173">
        <v>0.18817507339501</v>
      </c>
      <c r="X30" s="173">
        <v>7000</v>
      </c>
      <c r="AA30" s="173" t="s">
        <v>229</v>
      </c>
      <c r="AB30" s="173">
        <v>1</v>
      </c>
      <c r="AE30" s="173">
        <v>3.15814274870944</v>
      </c>
      <c r="AF30" s="173">
        <v>0</v>
      </c>
      <c r="AG30" s="173">
        <v>50</v>
      </c>
      <c r="AJ30" s="173">
        <v>103.953568717736</v>
      </c>
      <c r="AK30" s="173">
        <v>0</v>
      </c>
      <c r="AL30" s="173">
        <v>7758.09130859375</v>
      </c>
      <c r="AM30" s="173">
        <v>6193.3907360670901</v>
      </c>
      <c r="AN30" s="173">
        <v>6193.6409880579004</v>
      </c>
      <c r="AS30" s="173">
        <v>0.36179327964782698</v>
      </c>
      <c r="AT30" s="173">
        <v>8.1664286553859697E-2</v>
      </c>
      <c r="BA30" s="173">
        <v>2.0526426150625801</v>
      </c>
      <c r="BB30" s="173">
        <v>0</v>
      </c>
      <c r="BE30" s="173">
        <v>76.316065376564495</v>
      </c>
      <c r="BF30" s="173">
        <v>23.683934623435501</v>
      </c>
    </row>
    <row r="31" spans="1:58">
      <c r="A31" s="173" t="s">
        <v>119</v>
      </c>
      <c r="B31" s="173" t="s">
        <v>247</v>
      </c>
      <c r="C31" s="173" t="s">
        <v>229</v>
      </c>
      <c r="D31" s="142">
        <v>0.75270032882690407</v>
      </c>
      <c r="E31" s="142">
        <f t="shared" si="0"/>
        <v>2.4113240242004399</v>
      </c>
      <c r="F31" s="142">
        <f t="shared" si="1"/>
        <v>0.11402636021375639</v>
      </c>
      <c r="G31" s="173">
        <v>0.60283100605010997</v>
      </c>
      <c r="H31" s="173">
        <v>2.8506590053439099E-2</v>
      </c>
      <c r="I31" s="173">
        <v>12505</v>
      </c>
      <c r="J31" s="173">
        <v>2</v>
      </c>
      <c r="K31" s="173">
        <v>12503</v>
      </c>
      <c r="L31" s="173">
        <v>2</v>
      </c>
      <c r="M31" s="173">
        <v>0</v>
      </c>
      <c r="N31" s="173">
        <v>0</v>
      </c>
      <c r="O31" s="173">
        <v>12503</v>
      </c>
      <c r="P31" s="173">
        <v>0.18817507339501</v>
      </c>
      <c r="X31" s="173">
        <v>5731.5390625</v>
      </c>
      <c r="AL31" s="173">
        <v>7111.76318359375</v>
      </c>
      <c r="AM31" s="173">
        <v>4810.6596136849003</v>
      </c>
      <c r="AN31" s="173">
        <v>4811.02764304432</v>
      </c>
      <c r="AS31" s="173">
        <v>0.36179327964782698</v>
      </c>
      <c r="AT31" s="173">
        <v>8.1664286553859697E-2</v>
      </c>
    </row>
    <row r="32" spans="1:58">
      <c r="A32" s="173" t="s">
        <v>122</v>
      </c>
      <c r="B32" s="173" t="s">
        <v>234</v>
      </c>
      <c r="C32" s="173" t="s">
        <v>25</v>
      </c>
      <c r="D32" s="142">
        <v>1.672310638427734</v>
      </c>
      <c r="E32" s="142">
        <f t="shared" si="0"/>
        <v>3.9438421726226802</v>
      </c>
      <c r="F32" s="142">
        <f t="shared" si="1"/>
        <v>0.50455713272094804</v>
      </c>
      <c r="G32" s="173">
        <v>0.98596054315567005</v>
      </c>
      <c r="H32" s="173">
        <v>0.12613928318023701</v>
      </c>
      <c r="I32" s="173">
        <v>11258</v>
      </c>
      <c r="J32" s="173">
        <v>4</v>
      </c>
      <c r="K32" s="173">
        <v>11254</v>
      </c>
      <c r="L32" s="173">
        <v>3</v>
      </c>
      <c r="M32" s="173">
        <v>1</v>
      </c>
      <c r="N32" s="173">
        <v>3</v>
      </c>
      <c r="O32" s="173">
        <v>11251</v>
      </c>
      <c r="P32" s="173">
        <v>0.31351645090779301</v>
      </c>
      <c r="X32" s="173">
        <v>7065.83251953125</v>
      </c>
      <c r="AA32" s="173" t="s">
        <v>230</v>
      </c>
      <c r="AB32" s="173">
        <v>0.66660737934681902</v>
      </c>
      <c r="AE32" s="173">
        <v>1.54604458384064</v>
      </c>
      <c r="AF32" s="174">
        <v>0</v>
      </c>
      <c r="AG32" s="173">
        <v>39.9978655805591</v>
      </c>
      <c r="AI32" s="174"/>
      <c r="AJ32" s="173">
        <v>71.659857487841194</v>
      </c>
      <c r="AK32" s="173">
        <v>8.3358736732770193</v>
      </c>
      <c r="AL32" s="173">
        <v>7986.9362792968795</v>
      </c>
      <c r="AM32" s="173">
        <v>6047.3302424329004</v>
      </c>
      <c r="AN32" s="173">
        <v>6048.0193900743798</v>
      </c>
      <c r="AS32" s="173">
        <v>0.66784542798996005</v>
      </c>
      <c r="AT32" s="173">
        <v>0.240062937140465</v>
      </c>
      <c r="BA32" s="173">
        <v>1.10519947909105</v>
      </c>
      <c r="BB32" s="173">
        <v>0.22801527960258899</v>
      </c>
      <c r="BE32" s="174">
        <v>55.7883045587377</v>
      </c>
      <c r="BF32" s="174">
        <v>24.207426602380501</v>
      </c>
    </row>
    <row r="33" spans="1:58">
      <c r="A33" s="173" t="s">
        <v>122</v>
      </c>
      <c r="B33" s="173" t="s">
        <v>234</v>
      </c>
      <c r="C33" s="173" t="s">
        <v>230</v>
      </c>
      <c r="D33" s="142">
        <v>2.5086891174316399</v>
      </c>
      <c r="E33" s="142">
        <f t="shared" si="0"/>
        <v>5.1291880607604803</v>
      </c>
      <c r="F33" s="142">
        <f t="shared" si="1"/>
        <v>0.98241049051284801</v>
      </c>
      <c r="G33" s="173">
        <v>1.2822970151901201</v>
      </c>
      <c r="H33" s="173">
        <v>0.245602622628212</v>
      </c>
      <c r="I33" s="173">
        <v>11258</v>
      </c>
      <c r="J33" s="173">
        <v>6</v>
      </c>
      <c r="K33" s="173">
        <v>11252</v>
      </c>
      <c r="L33" s="173">
        <v>3</v>
      </c>
      <c r="M33" s="173">
        <v>1</v>
      </c>
      <c r="N33" s="173">
        <v>3</v>
      </c>
      <c r="O33" s="173">
        <v>11251</v>
      </c>
      <c r="P33" s="173">
        <v>0.31351645090779301</v>
      </c>
      <c r="X33" s="173">
        <v>4639.111328125</v>
      </c>
      <c r="AL33" s="173">
        <v>4820.4275716145803</v>
      </c>
      <c r="AM33" s="173">
        <v>3975.6541851544098</v>
      </c>
      <c r="AN33" s="173">
        <v>3976.1044108000601</v>
      </c>
      <c r="AS33" s="173">
        <v>0.92205870151519798</v>
      </c>
      <c r="AT33" s="173">
        <v>0.403128862380981</v>
      </c>
    </row>
    <row r="34" spans="1:58">
      <c r="A34" s="173" t="s">
        <v>124</v>
      </c>
      <c r="B34" s="173" t="s">
        <v>235</v>
      </c>
      <c r="C34" s="173" t="s">
        <v>25</v>
      </c>
      <c r="D34" s="142">
        <v>0</v>
      </c>
      <c r="E34" s="142">
        <f t="shared" si="0"/>
        <v>1.319434762001036</v>
      </c>
      <c r="F34" s="142">
        <f t="shared" si="1"/>
        <v>0</v>
      </c>
      <c r="G34" s="173">
        <v>0.32985869050025901</v>
      </c>
      <c r="H34" s="173">
        <v>0</v>
      </c>
      <c r="I34" s="173">
        <v>10687</v>
      </c>
      <c r="J34" s="173">
        <v>0</v>
      </c>
      <c r="K34" s="173">
        <v>10687</v>
      </c>
      <c r="L34" s="173">
        <v>0</v>
      </c>
      <c r="M34" s="173">
        <v>0</v>
      </c>
      <c r="N34" s="173">
        <v>1</v>
      </c>
      <c r="O34" s="173">
        <v>10686</v>
      </c>
      <c r="P34" s="173">
        <v>0</v>
      </c>
      <c r="X34" s="173">
        <v>7065.83251953125</v>
      </c>
      <c r="AA34" s="173" t="s">
        <v>230</v>
      </c>
      <c r="AL34" s="173">
        <v>0</v>
      </c>
      <c r="AM34" s="173">
        <v>5798.8154971705499</v>
      </c>
      <c r="AN34" s="173">
        <v>5798.8154971705699</v>
      </c>
      <c r="AS34" s="173">
        <v>0.15071500837802901</v>
      </c>
      <c r="AT34" s="173">
        <v>0</v>
      </c>
    </row>
    <row r="35" spans="1:58">
      <c r="A35" s="173" t="s">
        <v>124</v>
      </c>
      <c r="B35" s="173" t="s">
        <v>235</v>
      </c>
      <c r="C35" s="173" t="s">
        <v>230</v>
      </c>
      <c r="D35" s="142">
        <v>0.44035763740539602</v>
      </c>
      <c r="E35" s="142">
        <f t="shared" si="0"/>
        <v>2.1035199165344238</v>
      </c>
      <c r="F35" s="142">
        <f t="shared" si="1"/>
        <v>1.849419437348844E-2</v>
      </c>
      <c r="G35" s="173">
        <v>0.52587997913360596</v>
      </c>
      <c r="H35" s="173">
        <v>4.62354859337211E-3</v>
      </c>
      <c r="I35" s="173">
        <v>10687</v>
      </c>
      <c r="J35" s="173">
        <v>1</v>
      </c>
      <c r="K35" s="173">
        <v>10686</v>
      </c>
      <c r="L35" s="173">
        <v>0</v>
      </c>
      <c r="M35" s="173">
        <v>0</v>
      </c>
      <c r="N35" s="173">
        <v>1</v>
      </c>
      <c r="O35" s="173">
        <v>10686</v>
      </c>
      <c r="P35" s="173">
        <v>0</v>
      </c>
      <c r="X35" s="173">
        <v>4639.111328125</v>
      </c>
      <c r="AL35" s="173">
        <v>4976.1025390625</v>
      </c>
      <c r="AM35" s="173">
        <v>3830.7596026818101</v>
      </c>
      <c r="AN35" s="173">
        <v>3830.8667742862199</v>
      </c>
      <c r="AS35" s="173">
        <v>0.27403166890144298</v>
      </c>
      <c r="AT35" s="173">
        <v>2.9833214357495301E-2</v>
      </c>
    </row>
    <row r="36" spans="1:58">
      <c r="A36" s="173" t="s">
        <v>125</v>
      </c>
      <c r="B36" s="173" t="s">
        <v>236</v>
      </c>
      <c r="C36" s="173" t="s">
        <v>25</v>
      </c>
      <c r="D36" s="142">
        <v>0</v>
      </c>
      <c r="E36" s="142">
        <f t="shared" si="0"/>
        <v>1.2065228223800639</v>
      </c>
      <c r="F36" s="142">
        <f t="shared" si="1"/>
        <v>0</v>
      </c>
      <c r="G36" s="173">
        <v>0.30163070559501598</v>
      </c>
      <c r="H36" s="173">
        <v>0</v>
      </c>
      <c r="I36" s="173">
        <v>11687</v>
      </c>
      <c r="J36" s="173">
        <v>0</v>
      </c>
      <c r="K36" s="173">
        <v>11687</v>
      </c>
      <c r="L36" s="173">
        <v>0</v>
      </c>
      <c r="M36" s="173">
        <v>0</v>
      </c>
      <c r="N36" s="173">
        <v>0</v>
      </c>
      <c r="O36" s="173">
        <v>11687</v>
      </c>
      <c r="P36" s="173">
        <v>0</v>
      </c>
      <c r="X36" s="173">
        <v>7065.83251953125</v>
      </c>
      <c r="AA36" s="173" t="s">
        <v>230</v>
      </c>
      <c r="AL36" s="173">
        <v>0</v>
      </c>
      <c r="AM36" s="173">
        <v>5907.8336685610202</v>
      </c>
      <c r="AN36" s="173">
        <v>5907.8336685610002</v>
      </c>
      <c r="AS36" s="173">
        <v>0.13781830668449399</v>
      </c>
      <c r="AT36" s="173">
        <v>0</v>
      </c>
    </row>
    <row r="37" spans="1:58">
      <c r="A37" s="173" t="s">
        <v>125</v>
      </c>
      <c r="B37" s="173" t="s">
        <v>236</v>
      </c>
      <c r="C37" s="173" t="s">
        <v>230</v>
      </c>
      <c r="D37" s="142">
        <v>0</v>
      </c>
      <c r="E37" s="142">
        <f t="shared" si="0"/>
        <v>1.2065228223800639</v>
      </c>
      <c r="F37" s="142">
        <f t="shared" si="1"/>
        <v>0</v>
      </c>
      <c r="G37" s="173">
        <v>0.30163070559501598</v>
      </c>
      <c r="H37" s="173">
        <v>0</v>
      </c>
      <c r="I37" s="173">
        <v>11687</v>
      </c>
      <c r="J37" s="173">
        <v>0</v>
      </c>
      <c r="K37" s="173">
        <v>11687</v>
      </c>
      <c r="L37" s="173">
        <v>0</v>
      </c>
      <c r="M37" s="173">
        <v>0</v>
      </c>
      <c r="N37" s="173">
        <v>0</v>
      </c>
      <c r="O37" s="173">
        <v>11687</v>
      </c>
      <c r="P37" s="173">
        <v>0</v>
      </c>
      <c r="X37" s="173">
        <v>4639.111328125</v>
      </c>
      <c r="AL37" s="173">
        <v>0</v>
      </c>
      <c r="AM37" s="173">
        <v>3910.0902067543302</v>
      </c>
      <c r="AN37" s="173">
        <v>3910.0902067543302</v>
      </c>
      <c r="AS37" s="173">
        <v>0.13781830668449399</v>
      </c>
      <c r="AT37" s="173">
        <v>0</v>
      </c>
    </row>
    <row r="38" spans="1:58">
      <c r="A38" s="173" t="s">
        <v>126</v>
      </c>
      <c r="B38" s="173" t="s">
        <v>237</v>
      </c>
      <c r="C38" s="173" t="s">
        <v>25</v>
      </c>
      <c r="D38" s="142">
        <v>0</v>
      </c>
      <c r="E38" s="142">
        <f t="shared" si="0"/>
        <v>1.1005676984787001</v>
      </c>
      <c r="F38" s="142">
        <f t="shared" si="1"/>
        <v>0</v>
      </c>
      <c r="G38" s="173">
        <v>0.27514192461967502</v>
      </c>
      <c r="H38" s="173">
        <v>0</v>
      </c>
      <c r="I38" s="173">
        <v>12812</v>
      </c>
      <c r="J38" s="173">
        <v>0</v>
      </c>
      <c r="K38" s="173">
        <v>12812</v>
      </c>
      <c r="L38" s="173">
        <v>0</v>
      </c>
      <c r="M38" s="173">
        <v>0</v>
      </c>
      <c r="N38" s="173">
        <v>2</v>
      </c>
      <c r="O38" s="173">
        <v>12810</v>
      </c>
      <c r="P38" s="173">
        <v>0</v>
      </c>
      <c r="X38" s="173">
        <v>7065.83251953125</v>
      </c>
      <c r="AA38" s="173" t="s">
        <v>230</v>
      </c>
      <c r="AL38" s="173">
        <v>0</v>
      </c>
      <c r="AM38" s="173">
        <v>6016.3658827996896</v>
      </c>
      <c r="AN38" s="173">
        <v>6016.3658827996996</v>
      </c>
      <c r="AS38" s="173">
        <v>0.12571606040000899</v>
      </c>
      <c r="AT38" s="173">
        <v>0</v>
      </c>
    </row>
    <row r="39" spans="1:58">
      <c r="A39" s="173" t="s">
        <v>126</v>
      </c>
      <c r="B39" s="173" t="s">
        <v>237</v>
      </c>
      <c r="C39" s="173" t="s">
        <v>230</v>
      </c>
      <c r="D39" s="142">
        <v>0.73466277122497603</v>
      </c>
      <c r="E39" s="142">
        <f t="shared" si="0"/>
        <v>2.3535296916961679</v>
      </c>
      <c r="F39" s="142">
        <f t="shared" si="1"/>
        <v>0.1112940385937692</v>
      </c>
      <c r="G39" s="173">
        <v>0.58838242292404197</v>
      </c>
      <c r="H39" s="173">
        <v>2.78235096484423E-2</v>
      </c>
      <c r="I39" s="173">
        <v>12812</v>
      </c>
      <c r="J39" s="173">
        <v>2</v>
      </c>
      <c r="K39" s="173">
        <v>12810</v>
      </c>
      <c r="L39" s="173">
        <v>0</v>
      </c>
      <c r="M39" s="173">
        <v>0</v>
      </c>
      <c r="N39" s="173">
        <v>2</v>
      </c>
      <c r="O39" s="173">
        <v>12810</v>
      </c>
      <c r="P39" s="173">
        <v>0</v>
      </c>
      <c r="X39" s="173">
        <v>4639.111328125</v>
      </c>
      <c r="AL39" s="173">
        <v>4784.7224121093795</v>
      </c>
      <c r="AM39" s="173">
        <v>3980.6427449449002</v>
      </c>
      <c r="AN39" s="173">
        <v>3980.76826471811</v>
      </c>
      <c r="AS39" s="173">
        <v>0.35312274098396301</v>
      </c>
      <c r="AT39" s="173">
        <v>7.9707384109497098E-2</v>
      </c>
    </row>
    <row r="40" spans="1:58">
      <c r="A40" s="173" t="s">
        <v>127</v>
      </c>
      <c r="B40" s="173" t="s">
        <v>238</v>
      </c>
      <c r="C40" s="173" t="s">
        <v>25</v>
      </c>
      <c r="D40" s="142">
        <v>1.1793699264526361</v>
      </c>
      <c r="E40" s="142">
        <f t="shared" si="0"/>
        <v>3.1263699531555158</v>
      </c>
      <c r="F40" s="142">
        <f t="shared" si="1"/>
        <v>0.27987703680992121</v>
      </c>
      <c r="G40" s="173">
        <v>0.78159248828887895</v>
      </c>
      <c r="H40" s="173">
        <v>6.9969259202480302E-2</v>
      </c>
      <c r="I40" s="173">
        <v>11972</v>
      </c>
      <c r="J40" s="173">
        <v>3</v>
      </c>
      <c r="K40" s="173">
        <v>11969</v>
      </c>
      <c r="L40" s="173">
        <v>3</v>
      </c>
      <c r="M40" s="173">
        <v>0</v>
      </c>
      <c r="N40" s="173">
        <v>1</v>
      </c>
      <c r="O40" s="173">
        <v>11968</v>
      </c>
      <c r="P40" s="173">
        <v>0.29484247509612799</v>
      </c>
      <c r="X40" s="173">
        <v>7065.83251953125</v>
      </c>
      <c r="AA40" s="173" t="s">
        <v>230</v>
      </c>
      <c r="AB40" s="173">
        <v>0.74996869215059903</v>
      </c>
      <c r="AE40" s="173">
        <v>1.93901831473129</v>
      </c>
      <c r="AF40" s="173">
        <v>0</v>
      </c>
      <c r="AG40" s="173">
        <v>42.8561205417301</v>
      </c>
      <c r="AJ40" s="173">
        <v>81.683619917818802</v>
      </c>
      <c r="AK40" s="173">
        <v>4.0286211656414999</v>
      </c>
      <c r="AL40" s="173">
        <v>7445.3595377604197</v>
      </c>
      <c r="AM40" s="173">
        <v>5934.0374559735001</v>
      </c>
      <c r="AN40" s="173">
        <v>5934.4161701604198</v>
      </c>
      <c r="AS40" s="173">
        <v>0.50481534004211404</v>
      </c>
      <c r="AT40" s="173">
        <v>0.15321058034896901</v>
      </c>
      <c r="BA40" s="173">
        <v>1.3391878408964399</v>
      </c>
      <c r="BB40" s="173">
        <v>0.16074954340476</v>
      </c>
      <c r="BE40" s="173">
        <v>62.096617906890401</v>
      </c>
      <c r="BF40" s="173">
        <v>23.615623176569802</v>
      </c>
    </row>
    <row r="41" spans="1:58">
      <c r="A41" s="173" t="s">
        <v>127</v>
      </c>
      <c r="B41" s="173" t="s">
        <v>238</v>
      </c>
      <c r="C41" s="173" t="s">
        <v>230</v>
      </c>
      <c r="D41" s="142">
        <v>1.572558879852294</v>
      </c>
      <c r="E41" s="142">
        <f t="shared" si="0"/>
        <v>3.7085421085357679</v>
      </c>
      <c r="F41" s="142">
        <f t="shared" si="1"/>
        <v>0.47446426749229598</v>
      </c>
      <c r="G41" s="173">
        <v>0.92713552713394198</v>
      </c>
      <c r="H41" s="173">
        <v>0.11861606687307399</v>
      </c>
      <c r="I41" s="173">
        <v>11972</v>
      </c>
      <c r="J41" s="173">
        <v>4</v>
      </c>
      <c r="K41" s="173">
        <v>11968</v>
      </c>
      <c r="L41" s="173">
        <v>3</v>
      </c>
      <c r="M41" s="173">
        <v>0</v>
      </c>
      <c r="N41" s="173">
        <v>1</v>
      </c>
      <c r="O41" s="173">
        <v>11968</v>
      </c>
      <c r="P41" s="173">
        <v>0.29484247509612799</v>
      </c>
      <c r="X41" s="173">
        <v>4639.111328125</v>
      </c>
      <c r="AL41" s="173">
        <v>4941.2668457031295</v>
      </c>
      <c r="AM41" s="173">
        <v>3929.28302921968</v>
      </c>
      <c r="AN41" s="173">
        <v>3929.6211460978898</v>
      </c>
      <c r="AS41" s="173">
        <v>0.62800502777099598</v>
      </c>
      <c r="AT41" s="173">
        <v>0.22574441134929699</v>
      </c>
    </row>
    <row r="42" spans="1:58">
      <c r="A42" s="173" t="s">
        <v>128</v>
      </c>
      <c r="B42" s="173" t="s">
        <v>239</v>
      </c>
      <c r="C42" s="173" t="s">
        <v>25</v>
      </c>
      <c r="D42" s="142">
        <v>0</v>
      </c>
      <c r="E42" s="142">
        <f t="shared" si="0"/>
        <v>1.3748910427093519</v>
      </c>
      <c r="F42" s="142">
        <f t="shared" si="1"/>
        <v>0</v>
      </c>
      <c r="G42" s="173">
        <v>0.34372276067733798</v>
      </c>
      <c r="H42" s="173">
        <v>0</v>
      </c>
      <c r="I42" s="173">
        <v>10256</v>
      </c>
      <c r="J42" s="173">
        <v>0</v>
      </c>
      <c r="K42" s="173">
        <v>10256</v>
      </c>
      <c r="L42" s="173">
        <v>0</v>
      </c>
      <c r="M42" s="173">
        <v>0</v>
      </c>
      <c r="N42" s="173">
        <v>2</v>
      </c>
      <c r="O42" s="173">
        <v>10254</v>
      </c>
      <c r="P42" s="173">
        <v>0</v>
      </c>
      <c r="X42" s="173">
        <v>7065.83251953125</v>
      </c>
      <c r="AA42" s="173" t="s">
        <v>230</v>
      </c>
      <c r="AL42" s="173">
        <v>0</v>
      </c>
      <c r="AM42" s="173">
        <v>5907.9978599607803</v>
      </c>
      <c r="AN42" s="173">
        <v>5907.9978599607703</v>
      </c>
      <c r="AS42" s="173">
        <v>0.157049119472504</v>
      </c>
      <c r="AT42" s="173">
        <v>0</v>
      </c>
    </row>
    <row r="43" spans="1:58">
      <c r="A43" s="173" t="s">
        <v>128</v>
      </c>
      <c r="B43" s="173" t="s">
        <v>239</v>
      </c>
      <c r="C43" s="173" t="s">
        <v>230</v>
      </c>
      <c r="D43" s="142">
        <v>0.91777324676513605</v>
      </c>
      <c r="E43" s="142">
        <f t="shared" si="0"/>
        <v>2.9402596950531001</v>
      </c>
      <c r="F43" s="142">
        <f t="shared" si="1"/>
        <v>0.13903114199638361</v>
      </c>
      <c r="G43" s="173">
        <v>0.73506492376327504</v>
      </c>
      <c r="H43" s="173">
        <v>3.4757785499095903E-2</v>
      </c>
      <c r="I43" s="173">
        <v>10256</v>
      </c>
      <c r="J43" s="173">
        <v>2</v>
      </c>
      <c r="K43" s="173">
        <v>10254</v>
      </c>
      <c r="L43" s="173">
        <v>0</v>
      </c>
      <c r="M43" s="173">
        <v>0</v>
      </c>
      <c r="N43" s="173">
        <v>2</v>
      </c>
      <c r="O43" s="173">
        <v>10254</v>
      </c>
      <c r="P43" s="173">
        <v>0</v>
      </c>
      <c r="X43" s="173">
        <v>4639.111328125</v>
      </c>
      <c r="AL43" s="173">
        <v>4762.666015625</v>
      </c>
      <c r="AM43" s="173">
        <v>3911.5428827984101</v>
      </c>
      <c r="AN43" s="173">
        <v>3911.7088584483299</v>
      </c>
      <c r="AS43" s="173">
        <v>0.44114446640014598</v>
      </c>
      <c r="AT43" s="173">
        <v>9.9572896957397503E-2</v>
      </c>
    </row>
    <row r="44" spans="1:58">
      <c r="A44" s="173" t="s">
        <v>129</v>
      </c>
      <c r="B44" s="173" t="s">
        <v>240</v>
      </c>
      <c r="C44" s="173" t="s">
        <v>25</v>
      </c>
      <c r="D44" s="142">
        <v>0.69711608886718801</v>
      </c>
      <c r="E44" s="142">
        <f t="shared" si="0"/>
        <v>2.2332274913787842</v>
      </c>
      <c r="F44" s="142">
        <f t="shared" si="1"/>
        <v>0.1056064590811728</v>
      </c>
      <c r="G44" s="173">
        <v>0.55830687284469604</v>
      </c>
      <c r="H44" s="173">
        <v>2.6401614770293201E-2</v>
      </c>
      <c r="I44" s="173">
        <v>13502</v>
      </c>
      <c r="J44" s="173">
        <v>2</v>
      </c>
      <c r="K44" s="173">
        <v>13500</v>
      </c>
      <c r="L44" s="173">
        <v>2</v>
      </c>
      <c r="M44" s="173">
        <v>0</v>
      </c>
      <c r="N44" s="173">
        <v>2</v>
      </c>
      <c r="O44" s="173">
        <v>13498</v>
      </c>
      <c r="P44" s="173">
        <v>0.17427902193570999</v>
      </c>
      <c r="X44" s="173">
        <v>7065.83251953125</v>
      </c>
      <c r="AA44" s="173" t="s">
        <v>230</v>
      </c>
      <c r="AB44" s="173">
        <v>0.49996293773865003</v>
      </c>
      <c r="AE44" s="173">
        <v>1.41995311497087</v>
      </c>
      <c r="AF44" s="173">
        <v>0</v>
      </c>
      <c r="AG44" s="173">
        <v>33.331686081017203</v>
      </c>
      <c r="AJ44" s="173">
        <v>74.222159035346195</v>
      </c>
      <c r="AK44" s="173">
        <v>0</v>
      </c>
      <c r="AL44" s="173">
        <v>7154.8049316406295</v>
      </c>
      <c r="AM44" s="173">
        <v>6135.6375437283004</v>
      </c>
      <c r="AN44" s="173">
        <v>6135.7885091242297</v>
      </c>
      <c r="AS44" s="173">
        <v>0.33507430553436302</v>
      </c>
      <c r="AT44" s="173">
        <v>7.5633920729160295E-2</v>
      </c>
      <c r="BA44" s="173">
        <v>0.951521771688004</v>
      </c>
      <c r="BB44" s="173">
        <v>4.8404103789296E-2</v>
      </c>
      <c r="BE44" s="173">
        <v>53.4019593772436</v>
      </c>
      <c r="BF44" s="173">
        <v>13.2614127847907</v>
      </c>
    </row>
    <row r="45" spans="1:58">
      <c r="A45" s="173" t="s">
        <v>129</v>
      </c>
      <c r="B45" s="173" t="s">
        <v>240</v>
      </c>
      <c r="C45" s="173" t="s">
        <v>230</v>
      </c>
      <c r="D45" s="142">
        <v>1.3943355560302739</v>
      </c>
      <c r="E45" s="142">
        <f t="shared" si="0"/>
        <v>3.2881560325622559</v>
      </c>
      <c r="F45" s="142">
        <f t="shared" si="1"/>
        <v>0.42069724202156</v>
      </c>
      <c r="G45" s="173">
        <v>0.82203900814056396</v>
      </c>
      <c r="H45" s="173">
        <v>0.10517431050539</v>
      </c>
      <c r="I45" s="173">
        <v>13502</v>
      </c>
      <c r="J45" s="173">
        <v>4</v>
      </c>
      <c r="K45" s="173">
        <v>13498</v>
      </c>
      <c r="L45" s="173">
        <v>2</v>
      </c>
      <c r="M45" s="173">
        <v>0</v>
      </c>
      <c r="N45" s="173">
        <v>2</v>
      </c>
      <c r="O45" s="173">
        <v>13498</v>
      </c>
      <c r="P45" s="173">
        <v>0.17427902193570999</v>
      </c>
      <c r="X45" s="173">
        <v>4639.111328125</v>
      </c>
      <c r="AL45" s="173">
        <v>4715.033203125</v>
      </c>
      <c r="AM45" s="173">
        <v>4052.7042522828901</v>
      </c>
      <c r="AN45" s="173">
        <v>4052.9004688288401</v>
      </c>
      <c r="AS45" s="173">
        <v>0.55682486295700095</v>
      </c>
      <c r="AT45" s="173">
        <v>0.20016166567802399</v>
      </c>
    </row>
    <row r="46" spans="1:58">
      <c r="A46" s="173" t="s">
        <v>130</v>
      </c>
      <c r="B46" s="173" t="s">
        <v>241</v>
      </c>
      <c r="C46" s="173" t="s">
        <v>25</v>
      </c>
      <c r="D46" s="142">
        <v>0</v>
      </c>
      <c r="E46" s="142">
        <f t="shared" si="0"/>
        <v>1.163413047790528</v>
      </c>
      <c r="F46" s="142">
        <f t="shared" si="1"/>
        <v>0</v>
      </c>
      <c r="G46" s="173">
        <v>0.290853261947632</v>
      </c>
      <c r="H46" s="173">
        <v>0</v>
      </c>
      <c r="I46" s="173">
        <v>12120</v>
      </c>
      <c r="J46" s="173">
        <v>0</v>
      </c>
      <c r="K46" s="173">
        <v>12120</v>
      </c>
      <c r="L46" s="173">
        <v>0</v>
      </c>
      <c r="M46" s="173">
        <v>0</v>
      </c>
      <c r="N46" s="173">
        <v>2</v>
      </c>
      <c r="O46" s="173">
        <v>12118</v>
      </c>
      <c r="P46" s="173">
        <v>0</v>
      </c>
      <c r="X46" s="173">
        <v>7065.83251953125</v>
      </c>
      <c r="AA46" s="173" t="s">
        <v>230</v>
      </c>
      <c r="AL46" s="173">
        <v>0</v>
      </c>
      <c r="AM46" s="173">
        <v>6113.8018291611897</v>
      </c>
      <c r="AN46" s="173">
        <v>6113.8018291611797</v>
      </c>
      <c r="AS46" s="173">
        <v>0.132894322276115</v>
      </c>
      <c r="AT46" s="173">
        <v>0</v>
      </c>
    </row>
    <row r="47" spans="1:58">
      <c r="A47" s="173" t="s">
        <v>130</v>
      </c>
      <c r="B47" s="173" t="s">
        <v>241</v>
      </c>
      <c r="C47" s="173" t="s">
        <v>230</v>
      </c>
      <c r="D47" s="142">
        <v>0.77661228179931596</v>
      </c>
      <c r="E47" s="142">
        <f t="shared" si="0"/>
        <v>2.4879417419433598</v>
      </c>
      <c r="F47" s="142">
        <f t="shared" si="1"/>
        <v>0.1176485270261764</v>
      </c>
      <c r="G47" s="173">
        <v>0.62198543548583995</v>
      </c>
      <c r="H47" s="173">
        <v>2.9412131756544099E-2</v>
      </c>
      <c r="I47" s="173">
        <v>12120</v>
      </c>
      <c r="J47" s="173">
        <v>2</v>
      </c>
      <c r="K47" s="173">
        <v>12118</v>
      </c>
      <c r="L47" s="173">
        <v>0</v>
      </c>
      <c r="M47" s="173">
        <v>0</v>
      </c>
      <c r="N47" s="173">
        <v>2</v>
      </c>
      <c r="O47" s="173">
        <v>12118</v>
      </c>
      <c r="P47" s="173">
        <v>0</v>
      </c>
      <c r="X47" s="173">
        <v>4639.111328125</v>
      </c>
      <c r="AL47" s="173">
        <v>4654.3894042968795</v>
      </c>
      <c r="AM47" s="173">
        <v>4026.8864088497598</v>
      </c>
      <c r="AN47" s="173">
        <v>4026.9899571988399</v>
      </c>
      <c r="AS47" s="173">
        <v>0.37328770756721502</v>
      </c>
      <c r="AT47" s="173">
        <v>8.4258496761321994E-2</v>
      </c>
    </row>
    <row r="48" spans="1:58">
      <c r="A48" s="173" t="s">
        <v>131</v>
      </c>
      <c r="B48" s="173" t="s">
        <v>7</v>
      </c>
      <c r="C48" s="173" t="s">
        <v>25</v>
      </c>
      <c r="D48" s="142">
        <v>0</v>
      </c>
      <c r="E48" s="142">
        <f t="shared" si="0"/>
        <v>1.0369449853897079</v>
      </c>
      <c r="F48" s="142">
        <f t="shared" si="1"/>
        <v>0</v>
      </c>
      <c r="G48" s="173">
        <v>0.25923624634742698</v>
      </c>
      <c r="H48" s="173">
        <v>0</v>
      </c>
      <c r="I48" s="173">
        <v>13598</v>
      </c>
      <c r="J48" s="173">
        <v>0</v>
      </c>
      <c r="K48" s="173">
        <v>13598</v>
      </c>
      <c r="L48" s="173">
        <v>0</v>
      </c>
      <c r="M48" s="173">
        <v>0</v>
      </c>
      <c r="N48" s="173">
        <v>0</v>
      </c>
      <c r="O48" s="173">
        <v>13598</v>
      </c>
      <c r="P48" s="173">
        <v>0</v>
      </c>
      <c r="X48" s="173">
        <v>7065.83251953125</v>
      </c>
      <c r="AA48" s="173" t="s">
        <v>230</v>
      </c>
      <c r="AL48" s="173">
        <v>0</v>
      </c>
      <c r="AM48" s="173">
        <v>5971.0184887957403</v>
      </c>
      <c r="AN48" s="173">
        <v>5971.0184887957603</v>
      </c>
      <c r="AS48" s="173">
        <v>0.11844898760318801</v>
      </c>
      <c r="AT48" s="173">
        <v>0</v>
      </c>
    </row>
    <row r="49" spans="1:58">
      <c r="A49" s="173" t="s">
        <v>131</v>
      </c>
      <c r="B49" s="173" t="s">
        <v>7</v>
      </c>
      <c r="C49" s="173" t="s">
        <v>230</v>
      </c>
      <c r="D49" s="142">
        <v>0</v>
      </c>
      <c r="E49" s="142">
        <f t="shared" si="0"/>
        <v>1.0369449853897079</v>
      </c>
      <c r="F49" s="142">
        <f t="shared" si="1"/>
        <v>0</v>
      </c>
      <c r="G49" s="173">
        <v>0.25923624634742698</v>
      </c>
      <c r="H49" s="173">
        <v>0</v>
      </c>
      <c r="I49" s="173">
        <v>13598</v>
      </c>
      <c r="J49" s="173">
        <v>0</v>
      </c>
      <c r="K49" s="173">
        <v>13598</v>
      </c>
      <c r="L49" s="173">
        <v>0</v>
      </c>
      <c r="M49" s="173">
        <v>0</v>
      </c>
      <c r="N49" s="173">
        <v>0</v>
      </c>
      <c r="O49" s="173">
        <v>13598</v>
      </c>
      <c r="P49" s="173">
        <v>0</v>
      </c>
      <c r="X49" s="173">
        <v>4639.111328125</v>
      </c>
      <c r="AL49" s="173">
        <v>0</v>
      </c>
      <c r="AM49" s="173">
        <v>3946.8130518748699</v>
      </c>
      <c r="AN49" s="173">
        <v>3946.8130518748699</v>
      </c>
      <c r="AS49" s="173">
        <v>0.11844898760318801</v>
      </c>
      <c r="AT49" s="173">
        <v>0</v>
      </c>
    </row>
    <row r="50" spans="1:58">
      <c r="A50" s="173" t="s">
        <v>132</v>
      </c>
      <c r="B50" s="173" t="s">
        <v>242</v>
      </c>
      <c r="C50" s="173" t="s">
        <v>25</v>
      </c>
      <c r="D50" s="142">
        <v>0</v>
      </c>
      <c r="E50" s="142">
        <f t="shared" si="0"/>
        <v>1.17163109779358</v>
      </c>
      <c r="F50" s="142">
        <f t="shared" si="1"/>
        <v>0</v>
      </c>
      <c r="G50" s="173">
        <v>0.292907774448395</v>
      </c>
      <c r="H50" s="173">
        <v>0</v>
      </c>
      <c r="I50" s="173">
        <v>12035</v>
      </c>
      <c r="J50" s="173">
        <v>0</v>
      </c>
      <c r="K50" s="173">
        <v>12035</v>
      </c>
      <c r="L50" s="173">
        <v>0</v>
      </c>
      <c r="M50" s="173">
        <v>0</v>
      </c>
      <c r="N50" s="173">
        <v>1</v>
      </c>
      <c r="O50" s="173">
        <v>12034</v>
      </c>
      <c r="P50" s="173">
        <v>0</v>
      </c>
      <c r="X50" s="173">
        <v>7065.83251953125</v>
      </c>
      <c r="AA50" s="173" t="s">
        <v>230</v>
      </c>
      <c r="AL50" s="173">
        <v>0</v>
      </c>
      <c r="AM50" s="173">
        <v>5719.8156176970797</v>
      </c>
      <c r="AN50" s="173">
        <v>5719.8156176970897</v>
      </c>
      <c r="AS50" s="173">
        <v>0.13383297622203799</v>
      </c>
      <c r="AT50" s="173">
        <v>0</v>
      </c>
    </row>
    <row r="51" spans="1:58">
      <c r="A51" s="173" t="s">
        <v>132</v>
      </c>
      <c r="B51" s="173" t="s">
        <v>242</v>
      </c>
      <c r="C51" s="173" t="s">
        <v>230</v>
      </c>
      <c r="D51" s="142">
        <v>0.39103264808654797</v>
      </c>
      <c r="E51" s="142">
        <f t="shared" si="0"/>
        <v>1.867864966392516</v>
      </c>
      <c r="F51" s="142">
        <f t="shared" si="1"/>
        <v>1.6422716900706281E-2</v>
      </c>
      <c r="G51" s="173">
        <v>0.46696624159812899</v>
      </c>
      <c r="H51" s="173">
        <v>4.1056792251765702E-3</v>
      </c>
      <c r="I51" s="173">
        <v>12035</v>
      </c>
      <c r="J51" s="173">
        <v>1</v>
      </c>
      <c r="K51" s="173">
        <v>12034</v>
      </c>
      <c r="L51" s="173">
        <v>0</v>
      </c>
      <c r="M51" s="173">
        <v>0</v>
      </c>
      <c r="N51" s="173">
        <v>1</v>
      </c>
      <c r="O51" s="173">
        <v>12034</v>
      </c>
      <c r="P51" s="173">
        <v>0</v>
      </c>
      <c r="X51" s="173">
        <v>4639.111328125</v>
      </c>
      <c r="AL51" s="173">
        <v>4892.44384765625</v>
      </c>
      <c r="AM51" s="173">
        <v>3787.8103958137499</v>
      </c>
      <c r="AN51" s="173">
        <v>3787.9021808949201</v>
      </c>
      <c r="AS51" s="173">
        <v>0.24333512783050501</v>
      </c>
      <c r="AT51" s="173">
        <v>2.64916587620974E-2</v>
      </c>
    </row>
    <row r="52" spans="1:58">
      <c r="A52" s="173" t="s">
        <v>133</v>
      </c>
      <c r="B52" s="173" t="s">
        <v>243</v>
      </c>
      <c r="C52" s="173" t="s">
        <v>25</v>
      </c>
      <c r="D52" s="142">
        <v>0</v>
      </c>
      <c r="E52" s="142">
        <f t="shared" si="0"/>
        <v>0.98720878362655595</v>
      </c>
      <c r="F52" s="142">
        <f t="shared" si="1"/>
        <v>0</v>
      </c>
      <c r="G52" s="173">
        <v>0.24680219590663899</v>
      </c>
      <c r="H52" s="173">
        <v>0</v>
      </c>
      <c r="I52" s="173">
        <v>14283</v>
      </c>
      <c r="J52" s="173">
        <v>0</v>
      </c>
      <c r="K52" s="173">
        <v>14283</v>
      </c>
      <c r="L52" s="173">
        <v>0</v>
      </c>
      <c r="M52" s="173">
        <v>0</v>
      </c>
      <c r="N52" s="173">
        <v>0</v>
      </c>
      <c r="O52" s="173">
        <v>14283</v>
      </c>
      <c r="P52" s="173">
        <v>0</v>
      </c>
      <c r="X52" s="173">
        <v>7065.83251953125</v>
      </c>
      <c r="AA52" s="173" t="s">
        <v>230</v>
      </c>
      <c r="AL52" s="173">
        <v>0</v>
      </c>
      <c r="AM52" s="173">
        <v>5859.2620982850003</v>
      </c>
      <c r="AN52" s="173">
        <v>5859.2620982850103</v>
      </c>
      <c r="AS52" s="173">
        <v>0.11276800185442</v>
      </c>
      <c r="AT52" s="173">
        <v>0</v>
      </c>
    </row>
    <row r="53" spans="1:58">
      <c r="A53" s="173" t="s">
        <v>133</v>
      </c>
      <c r="B53" s="173" t="s">
        <v>243</v>
      </c>
      <c r="C53" s="173" t="s">
        <v>230</v>
      </c>
      <c r="D53" s="142">
        <v>0</v>
      </c>
      <c r="E53" s="142">
        <f t="shared" si="0"/>
        <v>0.98720878362655595</v>
      </c>
      <c r="F53" s="142">
        <f t="shared" si="1"/>
        <v>0</v>
      </c>
      <c r="G53" s="173">
        <v>0.24680219590663899</v>
      </c>
      <c r="H53" s="173">
        <v>0</v>
      </c>
      <c r="I53" s="173">
        <v>14283</v>
      </c>
      <c r="J53" s="173">
        <v>0</v>
      </c>
      <c r="K53" s="173">
        <v>14283</v>
      </c>
      <c r="L53" s="173">
        <v>0</v>
      </c>
      <c r="M53" s="173">
        <v>0</v>
      </c>
      <c r="N53" s="173">
        <v>0</v>
      </c>
      <c r="O53" s="173">
        <v>14283</v>
      </c>
      <c r="P53" s="173">
        <v>0</v>
      </c>
      <c r="X53" s="173">
        <v>4639.111328125</v>
      </c>
      <c r="AL53" s="173">
        <v>0</v>
      </c>
      <c r="AM53" s="173">
        <v>3887.58633370077</v>
      </c>
      <c r="AN53" s="173">
        <v>3887.58633370077</v>
      </c>
      <c r="AS53" s="173">
        <v>0.11276800185442</v>
      </c>
      <c r="AT53" s="173">
        <v>0</v>
      </c>
    </row>
    <row r="54" spans="1:58">
      <c r="A54" s="173" t="s">
        <v>134</v>
      </c>
      <c r="B54" s="173" t="s">
        <v>244</v>
      </c>
      <c r="C54" s="173" t="s">
        <v>25</v>
      </c>
      <c r="D54" s="142">
        <v>1.274673557281494</v>
      </c>
      <c r="E54" s="142">
        <f t="shared" si="0"/>
        <v>3.3790652751922599</v>
      </c>
      <c r="F54" s="142">
        <f t="shared" si="1"/>
        <v>0.30249127745628362</v>
      </c>
      <c r="G54" s="173">
        <v>0.84476631879806496</v>
      </c>
      <c r="H54" s="173">
        <v>7.5622819364070906E-2</v>
      </c>
      <c r="I54" s="173">
        <v>11077</v>
      </c>
      <c r="J54" s="173">
        <v>3</v>
      </c>
      <c r="K54" s="173">
        <v>11074</v>
      </c>
      <c r="L54" s="173">
        <v>3</v>
      </c>
      <c r="M54" s="173">
        <v>0</v>
      </c>
      <c r="N54" s="173">
        <v>3</v>
      </c>
      <c r="O54" s="173">
        <v>11071</v>
      </c>
      <c r="P54" s="173">
        <v>0.318668376590936</v>
      </c>
      <c r="X54" s="173">
        <v>7065.83251953125</v>
      </c>
      <c r="AA54" s="173" t="s">
        <v>230</v>
      </c>
      <c r="AB54" s="173">
        <v>0.49993229965630898</v>
      </c>
      <c r="AE54" s="173">
        <v>1.2311795664435801</v>
      </c>
      <c r="AF54" s="173">
        <v>0</v>
      </c>
      <c r="AG54" s="173">
        <v>33.330324293360597</v>
      </c>
      <c r="AJ54" s="173">
        <v>65.833136686456598</v>
      </c>
      <c r="AK54" s="173">
        <v>0.82751190026459398</v>
      </c>
      <c r="AL54" s="173">
        <v>8037.7239583333303</v>
      </c>
      <c r="AM54" s="173">
        <v>5909.1662830024197</v>
      </c>
      <c r="AN54" s="173">
        <v>5909.7427633695097</v>
      </c>
      <c r="AS54" s="173">
        <v>0.54561293125152599</v>
      </c>
      <c r="AT54" s="173">
        <v>0.165590569376945</v>
      </c>
      <c r="BA54" s="173">
        <v>0.86274942124696397</v>
      </c>
      <c r="BB54" s="173">
        <v>0.13711517806565299</v>
      </c>
      <c r="BE54" s="173">
        <v>49.456985371869202</v>
      </c>
      <c r="BF54" s="173">
        <v>17.2036632148519</v>
      </c>
    </row>
    <row r="55" spans="1:58">
      <c r="A55" s="173" t="s">
        <v>134</v>
      </c>
      <c r="B55" s="173" t="s">
        <v>244</v>
      </c>
      <c r="C55" s="173" t="s">
        <v>230</v>
      </c>
      <c r="D55" s="142">
        <v>2.54969234466552</v>
      </c>
      <c r="E55" s="142">
        <f t="shared" si="0"/>
        <v>5.21304607391356</v>
      </c>
      <c r="F55" s="142">
        <f t="shared" si="1"/>
        <v>0.99846494197845603</v>
      </c>
      <c r="G55" s="173">
        <v>1.30326151847839</v>
      </c>
      <c r="H55" s="173">
        <v>0.24961623549461401</v>
      </c>
      <c r="I55" s="173">
        <v>11077</v>
      </c>
      <c r="J55" s="173">
        <v>6</v>
      </c>
      <c r="K55" s="173">
        <v>11071</v>
      </c>
      <c r="L55" s="173">
        <v>3</v>
      </c>
      <c r="M55" s="173">
        <v>0</v>
      </c>
      <c r="N55" s="173">
        <v>3</v>
      </c>
      <c r="O55" s="173">
        <v>11071</v>
      </c>
      <c r="P55" s="173">
        <v>0.318668376590936</v>
      </c>
      <c r="X55" s="173">
        <v>4639.111328125</v>
      </c>
      <c r="AL55" s="173">
        <v>4760.4602050781295</v>
      </c>
      <c r="AM55" s="173">
        <v>3933.70759733164</v>
      </c>
      <c r="AN55" s="173">
        <v>3934.1554185509699</v>
      </c>
      <c r="AS55" s="173">
        <v>0.93713128566741899</v>
      </c>
      <c r="AT55" s="173">
        <v>0.40971717238426197</v>
      </c>
    </row>
    <row r="56" spans="1:58">
      <c r="A56" s="173" t="s">
        <v>135</v>
      </c>
      <c r="B56" s="173" t="s">
        <v>245</v>
      </c>
      <c r="C56" s="173" t="s">
        <v>25</v>
      </c>
      <c r="D56" s="142">
        <v>0</v>
      </c>
      <c r="E56" s="142">
        <f t="shared" si="0"/>
        <v>1.2242279052734359</v>
      </c>
      <c r="F56" s="142">
        <f t="shared" si="1"/>
        <v>0</v>
      </c>
      <c r="G56" s="173">
        <v>0.30605697631835899</v>
      </c>
      <c r="H56" s="173">
        <v>0</v>
      </c>
      <c r="I56" s="173">
        <v>11518</v>
      </c>
      <c r="J56" s="173">
        <v>0</v>
      </c>
      <c r="K56" s="173">
        <v>11518</v>
      </c>
      <c r="L56" s="173">
        <v>0</v>
      </c>
      <c r="M56" s="173">
        <v>0</v>
      </c>
      <c r="N56" s="173">
        <v>1</v>
      </c>
      <c r="O56" s="173">
        <v>11517</v>
      </c>
      <c r="P56" s="173">
        <v>0</v>
      </c>
      <c r="X56" s="173">
        <v>7065.83251953125</v>
      </c>
      <c r="AA56" s="173" t="s">
        <v>230</v>
      </c>
      <c r="AL56" s="173">
        <v>0</v>
      </c>
      <c r="AM56" s="173">
        <v>5876.3151858860201</v>
      </c>
      <c r="AN56" s="173">
        <v>5876.3151858859901</v>
      </c>
      <c r="AS56" s="173">
        <v>0.139840587973595</v>
      </c>
      <c r="AT56" s="173">
        <v>0</v>
      </c>
    </row>
    <row r="57" spans="1:58">
      <c r="A57" s="173" t="s">
        <v>135</v>
      </c>
      <c r="B57" s="173" t="s">
        <v>245</v>
      </c>
      <c r="C57" s="173" t="s">
        <v>230</v>
      </c>
      <c r="D57" s="142">
        <v>0.40858540534973198</v>
      </c>
      <c r="E57" s="142">
        <f t="shared" si="0"/>
        <v>1.9517238140106199</v>
      </c>
      <c r="F57" s="142">
        <f t="shared" si="1"/>
        <v>1.715987361967564E-2</v>
      </c>
      <c r="G57" s="173">
        <v>0.48793095350265497</v>
      </c>
      <c r="H57" s="173">
        <v>4.2899684049189099E-3</v>
      </c>
      <c r="I57" s="173">
        <v>11518</v>
      </c>
      <c r="J57" s="173">
        <v>1</v>
      </c>
      <c r="K57" s="173">
        <v>11517</v>
      </c>
      <c r="L57" s="173">
        <v>0</v>
      </c>
      <c r="M57" s="173">
        <v>0</v>
      </c>
      <c r="N57" s="173">
        <v>1</v>
      </c>
      <c r="O57" s="173">
        <v>11517</v>
      </c>
      <c r="P57" s="173">
        <v>0</v>
      </c>
      <c r="X57" s="173">
        <v>4639.111328125</v>
      </c>
      <c r="AL57" s="173">
        <v>4907.0361328125</v>
      </c>
      <c r="AM57" s="173">
        <v>3916.5635908424401</v>
      </c>
      <c r="AN57" s="173">
        <v>3916.6495842911299</v>
      </c>
      <c r="AS57" s="173">
        <v>0.25425872206687899</v>
      </c>
      <c r="AT57" s="173">
        <v>2.7680782601237301E-2</v>
      </c>
    </row>
    <row r="58" spans="1:58">
      <c r="A58" s="173" t="s">
        <v>136</v>
      </c>
      <c r="B58" s="173" t="s">
        <v>246</v>
      </c>
      <c r="C58" s="173" t="s">
        <v>25</v>
      </c>
      <c r="D58" s="142">
        <v>0.77272281646728591</v>
      </c>
      <c r="E58" s="142">
        <f t="shared" si="0"/>
        <v>2.4754791259765638</v>
      </c>
      <c r="F58" s="142">
        <f t="shared" si="1"/>
        <v>0.11705936491489401</v>
      </c>
      <c r="G58" s="173">
        <v>0.61886978149414096</v>
      </c>
      <c r="H58" s="173">
        <v>2.9264841228723502E-2</v>
      </c>
      <c r="I58" s="173">
        <v>12181</v>
      </c>
      <c r="J58" s="173">
        <v>2</v>
      </c>
      <c r="K58" s="173">
        <v>12179</v>
      </c>
      <c r="L58" s="173">
        <v>2</v>
      </c>
      <c r="M58" s="173">
        <v>0</v>
      </c>
      <c r="N58" s="173">
        <v>0</v>
      </c>
      <c r="O58" s="173">
        <v>12179</v>
      </c>
      <c r="P58" s="173">
        <v>0.19318070953446001</v>
      </c>
      <c r="X58" s="173">
        <v>7065.83251953125</v>
      </c>
      <c r="AA58" s="173" t="s">
        <v>230</v>
      </c>
      <c r="AB58" s="173">
        <v>1</v>
      </c>
      <c r="AE58" s="173">
        <v>3.1581536340557599</v>
      </c>
      <c r="AF58" s="173">
        <v>0</v>
      </c>
      <c r="AG58" s="173">
        <v>50</v>
      </c>
      <c r="AJ58" s="173">
        <v>103.95384085139401</v>
      </c>
      <c r="AK58" s="173">
        <v>0</v>
      </c>
      <c r="AL58" s="173">
        <v>8272.63037109375</v>
      </c>
      <c r="AM58" s="173">
        <v>5997.5808845768697</v>
      </c>
      <c r="AN58" s="173">
        <v>5997.9544252527803</v>
      </c>
      <c r="AS58" s="173">
        <v>0.37141808867454501</v>
      </c>
      <c r="AT58" s="173">
        <v>8.3836533129215199E-2</v>
      </c>
      <c r="BA58" s="173">
        <v>2.0526458257086002</v>
      </c>
      <c r="BB58" s="173">
        <v>0</v>
      </c>
      <c r="BE58" s="173">
        <v>76.316145642715099</v>
      </c>
      <c r="BF58" s="173">
        <v>23.683854357284901</v>
      </c>
    </row>
    <row r="59" spans="1:58">
      <c r="A59" s="173" t="s">
        <v>136</v>
      </c>
      <c r="B59" s="173" t="s">
        <v>246</v>
      </c>
      <c r="C59" s="173" t="s">
        <v>230</v>
      </c>
      <c r="D59" s="142">
        <v>0.77272281646728591</v>
      </c>
      <c r="E59" s="142">
        <f t="shared" si="0"/>
        <v>2.4754791259765638</v>
      </c>
      <c r="F59" s="142">
        <f t="shared" si="1"/>
        <v>0.11705936491489401</v>
      </c>
      <c r="G59" s="173">
        <v>0.61886978149414096</v>
      </c>
      <c r="H59" s="173">
        <v>2.9264841228723502E-2</v>
      </c>
      <c r="I59" s="173">
        <v>12181</v>
      </c>
      <c r="J59" s="173">
        <v>2</v>
      </c>
      <c r="K59" s="173">
        <v>12179</v>
      </c>
      <c r="L59" s="173">
        <v>2</v>
      </c>
      <c r="M59" s="173">
        <v>0</v>
      </c>
      <c r="N59" s="173">
        <v>0</v>
      </c>
      <c r="O59" s="173">
        <v>12179</v>
      </c>
      <c r="P59" s="173">
        <v>0.19318070953446001</v>
      </c>
      <c r="X59" s="173">
        <v>4639.111328125</v>
      </c>
      <c r="AL59" s="173">
        <v>5237.435546875</v>
      </c>
      <c r="AM59" s="173">
        <v>3990.1026846167401</v>
      </c>
      <c r="AN59" s="173">
        <v>3990.3074843642598</v>
      </c>
      <c r="AS59" s="173">
        <v>0.37141808867454501</v>
      </c>
      <c r="AT59" s="173">
        <v>8.3836533129215199E-2</v>
      </c>
    </row>
    <row r="60" spans="1:58">
      <c r="A60" s="173" t="s">
        <v>137</v>
      </c>
      <c r="B60" s="173" t="s">
        <v>247</v>
      </c>
      <c r="C60" s="173" t="s">
        <v>25</v>
      </c>
      <c r="D60" s="142">
        <v>0</v>
      </c>
      <c r="E60" s="142">
        <f t="shared" si="0"/>
        <v>1.1650474071502681</v>
      </c>
      <c r="F60" s="142">
        <f t="shared" si="1"/>
        <v>0</v>
      </c>
      <c r="G60" s="173">
        <v>0.29126185178756703</v>
      </c>
      <c r="H60" s="173">
        <v>0</v>
      </c>
      <c r="I60" s="173">
        <v>12103</v>
      </c>
      <c r="J60" s="173">
        <v>0</v>
      </c>
      <c r="K60" s="173">
        <v>12103</v>
      </c>
      <c r="L60" s="173">
        <v>0</v>
      </c>
      <c r="M60" s="173">
        <v>0</v>
      </c>
      <c r="N60" s="173">
        <v>4</v>
      </c>
      <c r="O60" s="173">
        <v>12099</v>
      </c>
      <c r="P60" s="173">
        <v>0</v>
      </c>
      <c r="X60" s="173">
        <v>7065.83251953125</v>
      </c>
      <c r="AA60" s="173" t="s">
        <v>230</v>
      </c>
      <c r="AL60" s="173">
        <v>0</v>
      </c>
      <c r="AM60" s="173">
        <v>5931.6724732584998</v>
      </c>
      <c r="AN60" s="173">
        <v>5931.6724732584998</v>
      </c>
      <c r="AS60" s="173">
        <v>0.133080989122391</v>
      </c>
      <c r="AT60" s="173">
        <v>0</v>
      </c>
    </row>
    <row r="61" spans="1:58">
      <c r="A61" s="173" t="s">
        <v>137</v>
      </c>
      <c r="B61" s="173" t="s">
        <v>247</v>
      </c>
      <c r="C61" s="173" t="s">
        <v>230</v>
      </c>
      <c r="D61" s="142">
        <v>1.5555351257324221</v>
      </c>
      <c r="E61" s="142">
        <f t="shared" si="0"/>
        <v>3.6683859825134282</v>
      </c>
      <c r="F61" s="142">
        <f t="shared" si="1"/>
        <v>0.469328552484512</v>
      </c>
      <c r="G61" s="173">
        <v>0.91709649562835704</v>
      </c>
      <c r="H61" s="173">
        <v>0.117332138121128</v>
      </c>
      <c r="I61" s="173">
        <v>12103</v>
      </c>
      <c r="J61" s="173">
        <v>4</v>
      </c>
      <c r="K61" s="173">
        <v>12099</v>
      </c>
      <c r="L61" s="173">
        <v>0</v>
      </c>
      <c r="M61" s="173">
        <v>0</v>
      </c>
      <c r="N61" s="173">
        <v>4</v>
      </c>
      <c r="O61" s="173">
        <v>12099</v>
      </c>
      <c r="P61" s="173">
        <v>0</v>
      </c>
      <c r="X61" s="173">
        <v>4639.111328125</v>
      </c>
      <c r="AL61" s="173">
        <v>4745.50244140625</v>
      </c>
      <c r="AM61" s="173">
        <v>3960.2120393916498</v>
      </c>
      <c r="AN61" s="173">
        <v>3960.4715751768399</v>
      </c>
      <c r="AS61" s="173">
        <v>0.62120592594146695</v>
      </c>
      <c r="AT61" s="173">
        <v>0.22330078482627899</v>
      </c>
    </row>
    <row r="62" spans="1:58">
      <c r="A62" s="173" t="s">
        <v>193</v>
      </c>
      <c r="B62" s="173" t="s">
        <v>234</v>
      </c>
      <c r="C62" s="173" t="s">
        <v>28</v>
      </c>
      <c r="D62" s="142">
        <v>0</v>
      </c>
      <c r="E62" s="142">
        <f t="shared" ref="E62:E118" si="2">4*G62</f>
        <v>1.2348430156707759</v>
      </c>
      <c r="F62" s="142">
        <f t="shared" ref="F62:F118" si="3">4*H62</f>
        <v>0</v>
      </c>
      <c r="G62" s="173">
        <v>0.30871075391769398</v>
      </c>
      <c r="H62" s="173">
        <v>0</v>
      </c>
      <c r="I62" s="173">
        <v>11419</v>
      </c>
      <c r="J62" s="173">
        <v>0</v>
      </c>
      <c r="K62" s="173">
        <v>11419</v>
      </c>
      <c r="L62" s="173">
        <v>0</v>
      </c>
      <c r="M62" s="173">
        <v>0</v>
      </c>
      <c r="N62" s="173">
        <v>0</v>
      </c>
      <c r="O62" s="173">
        <v>11419</v>
      </c>
      <c r="P62" s="173">
        <v>0</v>
      </c>
      <c r="X62" s="173">
        <v>10000</v>
      </c>
      <c r="AA62" s="173" t="s">
        <v>231</v>
      </c>
      <c r="AL62" s="173">
        <v>0</v>
      </c>
      <c r="AM62" s="173">
        <v>5144.7850723968104</v>
      </c>
      <c r="AN62" s="173">
        <v>5144.7850723967904</v>
      </c>
      <c r="AS62" s="173">
        <v>0.141053050756454</v>
      </c>
      <c r="AT62" s="173">
        <v>0</v>
      </c>
    </row>
    <row r="63" spans="1:58">
      <c r="A63" s="173" t="s">
        <v>193</v>
      </c>
      <c r="B63" s="173" t="s">
        <v>234</v>
      </c>
      <c r="C63" s="173" t="s">
        <v>231</v>
      </c>
      <c r="D63" s="142">
        <v>0</v>
      </c>
      <c r="E63" s="142">
        <f t="shared" si="2"/>
        <v>1.2348430156707759</v>
      </c>
      <c r="F63" s="142">
        <f t="shared" si="3"/>
        <v>0</v>
      </c>
      <c r="G63" s="173">
        <v>0.30871075391769398</v>
      </c>
      <c r="H63" s="173">
        <v>0</v>
      </c>
      <c r="I63" s="173">
        <v>11419</v>
      </c>
      <c r="J63" s="173">
        <v>0</v>
      </c>
      <c r="K63" s="173">
        <v>11419</v>
      </c>
      <c r="L63" s="173">
        <v>0</v>
      </c>
      <c r="M63" s="173">
        <v>0</v>
      </c>
      <c r="N63" s="173">
        <v>0</v>
      </c>
      <c r="O63" s="173">
        <v>11419</v>
      </c>
      <c r="P63" s="173">
        <v>0</v>
      </c>
      <c r="X63" s="173">
        <v>5300</v>
      </c>
      <c r="AL63" s="173">
        <v>0</v>
      </c>
      <c r="AM63" s="173">
        <v>3676.4461250121399</v>
      </c>
      <c r="AN63" s="173">
        <v>3676.4461250121399</v>
      </c>
      <c r="AS63" s="173">
        <v>0.141053050756454</v>
      </c>
      <c r="AT63" s="173">
        <v>0</v>
      </c>
    </row>
    <row r="64" spans="1:58">
      <c r="A64" s="173" t="s">
        <v>194</v>
      </c>
      <c r="B64" s="173" t="s">
        <v>235</v>
      </c>
      <c r="C64" s="173" t="s">
        <v>28</v>
      </c>
      <c r="D64" s="142">
        <v>0</v>
      </c>
      <c r="E64" s="142">
        <f t="shared" si="2"/>
        <v>1.0041538476943961</v>
      </c>
      <c r="F64" s="142">
        <f t="shared" si="3"/>
        <v>0</v>
      </c>
      <c r="G64" s="173">
        <v>0.25103846192359902</v>
      </c>
      <c r="H64" s="173">
        <v>0</v>
      </c>
      <c r="I64" s="173">
        <v>14042</v>
      </c>
      <c r="J64" s="173">
        <v>0</v>
      </c>
      <c r="K64" s="173">
        <v>14042</v>
      </c>
      <c r="L64" s="173">
        <v>0</v>
      </c>
      <c r="M64" s="173">
        <v>0</v>
      </c>
      <c r="N64" s="173">
        <v>0</v>
      </c>
      <c r="O64" s="173">
        <v>14042</v>
      </c>
      <c r="P64" s="173">
        <v>0</v>
      </c>
      <c r="X64" s="173">
        <v>10000</v>
      </c>
      <c r="AA64" s="173" t="s">
        <v>231</v>
      </c>
      <c r="AL64" s="173">
        <v>0</v>
      </c>
      <c r="AM64" s="173">
        <v>5116.52563758223</v>
      </c>
      <c r="AN64" s="173">
        <v>5116.52563758222</v>
      </c>
      <c r="AS64" s="173">
        <v>0.114703513681889</v>
      </c>
      <c r="AT64" s="173">
        <v>0</v>
      </c>
    </row>
    <row r="65" spans="1:58">
      <c r="A65" s="173" t="s">
        <v>194</v>
      </c>
      <c r="B65" s="173" t="s">
        <v>235</v>
      </c>
      <c r="C65" s="173" t="s">
        <v>231</v>
      </c>
      <c r="D65" s="142">
        <v>0</v>
      </c>
      <c r="E65" s="142">
        <f t="shared" si="2"/>
        <v>1.0041538476943961</v>
      </c>
      <c r="F65" s="142">
        <f t="shared" si="3"/>
        <v>0</v>
      </c>
      <c r="G65" s="173">
        <v>0.25103846192359902</v>
      </c>
      <c r="H65" s="173">
        <v>0</v>
      </c>
      <c r="I65" s="173">
        <v>14042</v>
      </c>
      <c r="J65" s="173">
        <v>0</v>
      </c>
      <c r="K65" s="173">
        <v>14042</v>
      </c>
      <c r="L65" s="173">
        <v>0</v>
      </c>
      <c r="M65" s="173">
        <v>0</v>
      </c>
      <c r="N65" s="173">
        <v>0</v>
      </c>
      <c r="O65" s="173">
        <v>14042</v>
      </c>
      <c r="P65" s="173">
        <v>0</v>
      </c>
      <c r="X65" s="173">
        <v>5300</v>
      </c>
      <c r="AL65" s="173">
        <v>0</v>
      </c>
      <c r="AM65" s="173">
        <v>3669.2871553969499</v>
      </c>
      <c r="AN65" s="173">
        <v>3669.2871553969499</v>
      </c>
      <c r="AS65" s="173">
        <v>0.114703513681889</v>
      </c>
      <c r="AT65" s="173">
        <v>0</v>
      </c>
    </row>
    <row r="66" spans="1:58">
      <c r="A66" s="173" t="s">
        <v>195</v>
      </c>
      <c r="B66" s="173" t="s">
        <v>236</v>
      </c>
      <c r="C66" s="173" t="s">
        <v>28</v>
      </c>
      <c r="D66" s="142">
        <v>0</v>
      </c>
      <c r="E66" s="142">
        <f t="shared" si="2"/>
        <v>1.4060155153274521</v>
      </c>
      <c r="F66" s="142">
        <f t="shared" si="3"/>
        <v>0</v>
      </c>
      <c r="G66" s="173">
        <v>0.35150387883186301</v>
      </c>
      <c r="H66" s="173">
        <v>0</v>
      </c>
      <c r="I66" s="173">
        <v>10029</v>
      </c>
      <c r="J66" s="173">
        <v>0</v>
      </c>
      <c r="K66" s="173">
        <v>10029</v>
      </c>
      <c r="L66" s="173">
        <v>0</v>
      </c>
      <c r="M66" s="173">
        <v>0</v>
      </c>
      <c r="N66" s="173">
        <v>0</v>
      </c>
      <c r="O66" s="173">
        <v>10029</v>
      </c>
      <c r="P66" s="173">
        <v>0</v>
      </c>
      <c r="X66" s="173">
        <v>10000</v>
      </c>
      <c r="AA66" s="173" t="s">
        <v>231</v>
      </c>
      <c r="AL66" s="173">
        <v>0</v>
      </c>
      <c r="AM66" s="173">
        <v>5252.6266625857297</v>
      </c>
      <c r="AN66" s="173">
        <v>5252.6266625857097</v>
      </c>
      <c r="AS66" s="173">
        <v>0.16060405969619801</v>
      </c>
      <c r="AT66" s="173">
        <v>0</v>
      </c>
      <c r="BF66" s="174"/>
    </row>
    <row r="67" spans="1:58">
      <c r="A67" s="173" t="s">
        <v>195</v>
      </c>
      <c r="B67" s="173" t="s">
        <v>236</v>
      </c>
      <c r="C67" s="173" t="s">
        <v>231</v>
      </c>
      <c r="D67" s="142">
        <v>0</v>
      </c>
      <c r="E67" s="142">
        <f t="shared" si="2"/>
        <v>1.4060155153274521</v>
      </c>
      <c r="F67" s="142">
        <f t="shared" si="3"/>
        <v>0</v>
      </c>
      <c r="G67" s="173">
        <v>0.35150387883186301</v>
      </c>
      <c r="H67" s="173">
        <v>0</v>
      </c>
      <c r="I67" s="173">
        <v>10029</v>
      </c>
      <c r="J67" s="173">
        <v>0</v>
      </c>
      <c r="K67" s="173">
        <v>10029</v>
      </c>
      <c r="L67" s="173">
        <v>0</v>
      </c>
      <c r="M67" s="173">
        <v>0</v>
      </c>
      <c r="N67" s="173">
        <v>0</v>
      </c>
      <c r="O67" s="173">
        <v>10029</v>
      </c>
      <c r="P67" s="173">
        <v>0</v>
      </c>
      <c r="X67" s="173">
        <v>5300</v>
      </c>
      <c r="AL67" s="173">
        <v>0</v>
      </c>
      <c r="AM67" s="173">
        <v>3879.2085619671702</v>
      </c>
      <c r="AN67" s="173">
        <v>3879.2085619671702</v>
      </c>
      <c r="AS67" s="173">
        <v>0.16060405969619801</v>
      </c>
      <c r="AT67" s="173">
        <v>0</v>
      </c>
    </row>
    <row r="68" spans="1:58">
      <c r="A68" s="173" t="s">
        <v>196</v>
      </c>
      <c r="B68" s="173" t="s">
        <v>237</v>
      </c>
      <c r="C68" s="173" t="s">
        <v>28</v>
      </c>
      <c r="D68" s="142">
        <v>0</v>
      </c>
      <c r="E68" s="142">
        <f t="shared" si="2"/>
        <v>1.0670012235641479</v>
      </c>
      <c r="F68" s="142">
        <f t="shared" si="3"/>
        <v>0</v>
      </c>
      <c r="G68" s="173">
        <v>0.26675030589103699</v>
      </c>
      <c r="H68" s="173">
        <v>0</v>
      </c>
      <c r="I68" s="173">
        <v>13215</v>
      </c>
      <c r="J68" s="173">
        <v>0</v>
      </c>
      <c r="K68" s="173">
        <v>13215</v>
      </c>
      <c r="L68" s="173">
        <v>0</v>
      </c>
      <c r="M68" s="173">
        <v>0</v>
      </c>
      <c r="N68" s="173">
        <v>1</v>
      </c>
      <c r="O68" s="173">
        <v>13214</v>
      </c>
      <c r="P68" s="173">
        <v>0</v>
      </c>
      <c r="X68" s="173">
        <v>10000</v>
      </c>
      <c r="AA68" s="173" t="s">
        <v>231</v>
      </c>
      <c r="AL68" s="173">
        <v>0</v>
      </c>
      <c r="AM68" s="173">
        <v>4996.2253425173803</v>
      </c>
      <c r="AN68" s="173">
        <v>4996.2253425174104</v>
      </c>
      <c r="AS68" s="173">
        <v>0.121882073581219</v>
      </c>
      <c r="AT68" s="173">
        <v>0</v>
      </c>
    </row>
    <row r="69" spans="1:58">
      <c r="A69" s="173" t="s">
        <v>196</v>
      </c>
      <c r="B69" s="173" t="s">
        <v>237</v>
      </c>
      <c r="C69" s="173" t="s">
        <v>231</v>
      </c>
      <c r="D69" s="142">
        <v>0.35611505508422797</v>
      </c>
      <c r="E69" s="142">
        <f t="shared" si="2"/>
        <v>1.7010484933853161</v>
      </c>
      <c r="F69" s="142">
        <f t="shared" si="3"/>
        <v>1.4956288971006881E-2</v>
      </c>
      <c r="G69" s="173">
        <v>0.42526212334632901</v>
      </c>
      <c r="H69" s="173">
        <v>3.7390722427517202E-3</v>
      </c>
      <c r="I69" s="173">
        <v>13215</v>
      </c>
      <c r="J69" s="173">
        <v>1</v>
      </c>
      <c r="K69" s="173">
        <v>13214</v>
      </c>
      <c r="L69" s="173">
        <v>0</v>
      </c>
      <c r="M69" s="173">
        <v>0</v>
      </c>
      <c r="N69" s="173">
        <v>1</v>
      </c>
      <c r="O69" s="173">
        <v>13214</v>
      </c>
      <c r="P69" s="173">
        <v>0</v>
      </c>
      <c r="X69" s="173">
        <v>5300</v>
      </c>
      <c r="AL69" s="173">
        <v>6008.69189453125</v>
      </c>
      <c r="AM69" s="173">
        <v>3586.7774574691998</v>
      </c>
      <c r="AN69" s="173">
        <v>3586.9607275741701</v>
      </c>
      <c r="AS69" s="173">
        <v>0.22160509228706399</v>
      </c>
      <c r="AT69" s="173">
        <v>2.41261292248964E-2</v>
      </c>
    </row>
    <row r="70" spans="1:58">
      <c r="A70" s="173" t="s">
        <v>197</v>
      </c>
      <c r="B70" s="173" t="s">
        <v>238</v>
      </c>
      <c r="C70" s="173" t="s">
        <v>28</v>
      </c>
      <c r="D70" s="142">
        <v>0</v>
      </c>
      <c r="E70" s="142">
        <f t="shared" si="2"/>
        <v>1.2751613855361921</v>
      </c>
      <c r="F70" s="142">
        <f t="shared" si="3"/>
        <v>0</v>
      </c>
      <c r="G70" s="173">
        <v>0.31879034638404802</v>
      </c>
      <c r="H70" s="173">
        <v>0</v>
      </c>
      <c r="I70" s="173">
        <v>11058</v>
      </c>
      <c r="J70" s="173">
        <v>0</v>
      </c>
      <c r="K70" s="173">
        <v>11058</v>
      </c>
      <c r="L70" s="173">
        <v>0</v>
      </c>
      <c r="M70" s="173">
        <v>0</v>
      </c>
      <c r="N70" s="173">
        <v>0</v>
      </c>
      <c r="O70" s="173">
        <v>11058</v>
      </c>
      <c r="P70" s="173">
        <v>0</v>
      </c>
      <c r="X70" s="173">
        <v>10000</v>
      </c>
      <c r="AA70" s="173" t="s">
        <v>231</v>
      </c>
      <c r="AL70" s="173">
        <v>0</v>
      </c>
      <c r="AM70" s="173">
        <v>5045.7778959917696</v>
      </c>
      <c r="AN70" s="173">
        <v>5045.7778959917796</v>
      </c>
      <c r="AS70" s="173">
        <v>0.14565815031528501</v>
      </c>
      <c r="AT70" s="173">
        <v>0</v>
      </c>
    </row>
    <row r="71" spans="1:58">
      <c r="A71" s="173" t="s">
        <v>197</v>
      </c>
      <c r="B71" s="173" t="s">
        <v>238</v>
      </c>
      <c r="C71" s="173" t="s">
        <v>231</v>
      </c>
      <c r="D71" s="142">
        <v>0</v>
      </c>
      <c r="E71" s="142">
        <f t="shared" si="2"/>
        <v>1.2751613855361921</v>
      </c>
      <c r="F71" s="142">
        <f t="shared" si="3"/>
        <v>0</v>
      </c>
      <c r="G71" s="173">
        <v>0.31879034638404802</v>
      </c>
      <c r="H71" s="173">
        <v>0</v>
      </c>
      <c r="I71" s="173">
        <v>11058</v>
      </c>
      <c r="J71" s="173">
        <v>0</v>
      </c>
      <c r="K71" s="173">
        <v>11058</v>
      </c>
      <c r="L71" s="173">
        <v>0</v>
      </c>
      <c r="M71" s="173">
        <v>0</v>
      </c>
      <c r="N71" s="173">
        <v>0</v>
      </c>
      <c r="O71" s="173">
        <v>11058</v>
      </c>
      <c r="P71" s="173">
        <v>0</v>
      </c>
      <c r="X71" s="173">
        <v>5300</v>
      </c>
      <c r="AL71" s="173">
        <v>0</v>
      </c>
      <c r="AM71" s="173">
        <v>3618.5726059823801</v>
      </c>
      <c r="AN71" s="173">
        <v>3618.5726059823801</v>
      </c>
      <c r="AS71" s="173">
        <v>0.14565815031528501</v>
      </c>
      <c r="AT71" s="173">
        <v>0</v>
      </c>
    </row>
    <row r="72" spans="1:58">
      <c r="A72" s="173" t="s">
        <v>198</v>
      </c>
      <c r="B72" s="173" t="s">
        <v>239</v>
      </c>
      <c r="C72" s="173" t="s">
        <v>28</v>
      </c>
      <c r="D72" s="142">
        <v>0</v>
      </c>
      <c r="E72" s="142">
        <f t="shared" si="2"/>
        <v>1.053133249282836</v>
      </c>
      <c r="F72" s="142">
        <f t="shared" si="3"/>
        <v>0</v>
      </c>
      <c r="G72" s="173">
        <v>0.26328331232070901</v>
      </c>
      <c r="H72" s="173">
        <v>0</v>
      </c>
      <c r="I72" s="173">
        <v>13389</v>
      </c>
      <c r="J72" s="173">
        <v>0</v>
      </c>
      <c r="K72" s="173">
        <v>13389</v>
      </c>
      <c r="L72" s="173">
        <v>0</v>
      </c>
      <c r="M72" s="173">
        <v>0</v>
      </c>
      <c r="N72" s="173">
        <v>0</v>
      </c>
      <c r="O72" s="173">
        <v>13389</v>
      </c>
      <c r="P72" s="173">
        <v>0</v>
      </c>
      <c r="X72" s="173">
        <v>10000</v>
      </c>
      <c r="AA72" s="173" t="s">
        <v>231</v>
      </c>
      <c r="AL72" s="173">
        <v>0</v>
      </c>
      <c r="AM72" s="173">
        <v>5006.6469625908503</v>
      </c>
      <c r="AN72" s="173">
        <v>5006.6469625908603</v>
      </c>
      <c r="AS72" s="173">
        <v>0.12029804289341001</v>
      </c>
      <c r="AT72" s="173">
        <v>0</v>
      </c>
    </row>
    <row r="73" spans="1:58">
      <c r="A73" s="173" t="s">
        <v>198</v>
      </c>
      <c r="B73" s="173" t="s">
        <v>239</v>
      </c>
      <c r="C73" s="173" t="s">
        <v>231</v>
      </c>
      <c r="D73" s="142">
        <v>0</v>
      </c>
      <c r="E73" s="142">
        <f t="shared" si="2"/>
        <v>1.053133249282836</v>
      </c>
      <c r="F73" s="142">
        <f t="shared" si="3"/>
        <v>0</v>
      </c>
      <c r="G73" s="173">
        <v>0.26328331232070901</v>
      </c>
      <c r="H73" s="173">
        <v>0</v>
      </c>
      <c r="I73" s="173">
        <v>13389</v>
      </c>
      <c r="J73" s="173">
        <v>0</v>
      </c>
      <c r="K73" s="173">
        <v>13389</v>
      </c>
      <c r="L73" s="173">
        <v>0</v>
      </c>
      <c r="M73" s="173">
        <v>0</v>
      </c>
      <c r="N73" s="173">
        <v>0</v>
      </c>
      <c r="O73" s="173">
        <v>13389</v>
      </c>
      <c r="P73" s="173">
        <v>0</v>
      </c>
      <c r="X73" s="173">
        <v>5300</v>
      </c>
      <c r="AL73" s="173">
        <v>0</v>
      </c>
      <c r="AM73" s="173">
        <v>3605.1586743388302</v>
      </c>
      <c r="AN73" s="173">
        <v>3605.1586743388302</v>
      </c>
      <c r="AS73" s="173">
        <v>0.12029804289341001</v>
      </c>
      <c r="AT73" s="173">
        <v>0</v>
      </c>
    </row>
    <row r="74" spans="1:58">
      <c r="A74" s="173" t="s">
        <v>199</v>
      </c>
      <c r="B74" s="173" t="s">
        <v>240</v>
      </c>
      <c r="C74" s="173" t="s">
        <v>28</v>
      </c>
      <c r="D74" s="142">
        <v>0</v>
      </c>
      <c r="E74" s="142">
        <f t="shared" si="2"/>
        <v>1.445069551467896</v>
      </c>
      <c r="F74" s="142">
        <f t="shared" si="3"/>
        <v>0</v>
      </c>
      <c r="G74" s="173">
        <v>0.36126738786697399</v>
      </c>
      <c r="H74" s="173">
        <v>0</v>
      </c>
      <c r="I74" s="173">
        <v>9758</v>
      </c>
      <c r="J74" s="173">
        <v>0</v>
      </c>
      <c r="K74" s="173">
        <v>9758</v>
      </c>
      <c r="L74" s="173">
        <v>0</v>
      </c>
      <c r="M74" s="173">
        <v>0</v>
      </c>
      <c r="N74" s="173">
        <v>0</v>
      </c>
      <c r="O74" s="173">
        <v>9758</v>
      </c>
      <c r="P74" s="173">
        <v>0</v>
      </c>
      <c r="X74" s="173">
        <v>10000</v>
      </c>
      <c r="AA74" s="173" t="s">
        <v>231</v>
      </c>
      <c r="AL74" s="173">
        <v>0</v>
      </c>
      <c r="AM74" s="173">
        <v>5037.0891798816501</v>
      </c>
      <c r="AN74" s="173">
        <v>5037.0891798816701</v>
      </c>
      <c r="AS74" s="173">
        <v>0.165064677596092</v>
      </c>
      <c r="AT74" s="173">
        <v>0</v>
      </c>
    </row>
    <row r="75" spans="1:58">
      <c r="A75" s="173" t="s">
        <v>199</v>
      </c>
      <c r="B75" s="173" t="s">
        <v>240</v>
      </c>
      <c r="C75" s="173" t="s">
        <v>231</v>
      </c>
      <c r="D75" s="142">
        <v>0</v>
      </c>
      <c r="E75" s="142">
        <f t="shared" si="2"/>
        <v>1.445069551467896</v>
      </c>
      <c r="F75" s="142">
        <f t="shared" si="3"/>
        <v>0</v>
      </c>
      <c r="G75" s="173">
        <v>0.36126738786697399</v>
      </c>
      <c r="H75" s="173">
        <v>0</v>
      </c>
      <c r="I75" s="173">
        <v>9758</v>
      </c>
      <c r="J75" s="173">
        <v>0</v>
      </c>
      <c r="K75" s="173">
        <v>9758</v>
      </c>
      <c r="L75" s="173">
        <v>0</v>
      </c>
      <c r="M75" s="173">
        <v>0</v>
      </c>
      <c r="N75" s="173">
        <v>0</v>
      </c>
      <c r="O75" s="173">
        <v>9758</v>
      </c>
      <c r="P75" s="173">
        <v>0</v>
      </c>
      <c r="X75" s="173">
        <v>5300</v>
      </c>
      <c r="AL75" s="173">
        <v>0</v>
      </c>
      <c r="AM75" s="173">
        <v>3618.1598102048101</v>
      </c>
      <c r="AN75" s="173">
        <v>3618.1598102048101</v>
      </c>
      <c r="AS75" s="173">
        <v>0.165064677596092</v>
      </c>
      <c r="AT75" s="173">
        <v>0</v>
      </c>
    </row>
    <row r="76" spans="1:58">
      <c r="A76" s="173" t="s">
        <v>181</v>
      </c>
      <c r="B76" s="173" t="s">
        <v>241</v>
      </c>
      <c r="C76" s="173" t="s">
        <v>28</v>
      </c>
      <c r="D76" s="142">
        <v>0</v>
      </c>
      <c r="E76" s="142">
        <f t="shared" si="2"/>
        <v>1.2670249938964839</v>
      </c>
      <c r="F76" s="142">
        <f t="shared" si="3"/>
        <v>0</v>
      </c>
      <c r="G76" s="173">
        <v>0.31675624847412098</v>
      </c>
      <c r="H76" s="173">
        <v>0</v>
      </c>
      <c r="I76" s="173">
        <v>11129</v>
      </c>
      <c r="J76" s="173">
        <v>0</v>
      </c>
      <c r="K76" s="173">
        <v>11129</v>
      </c>
      <c r="L76" s="173">
        <v>0</v>
      </c>
      <c r="M76" s="173">
        <v>0</v>
      </c>
      <c r="N76" s="173">
        <v>0</v>
      </c>
      <c r="O76" s="173">
        <v>11129</v>
      </c>
      <c r="P76" s="173">
        <v>0</v>
      </c>
      <c r="X76" s="173">
        <v>10000</v>
      </c>
      <c r="AA76" s="173" t="s">
        <v>231</v>
      </c>
      <c r="AL76" s="173">
        <v>0</v>
      </c>
      <c r="AM76" s="173">
        <v>5151.7967551782604</v>
      </c>
      <c r="AN76" s="173">
        <v>5151.7967551782804</v>
      </c>
      <c r="AS76" s="173">
        <v>0.14472883939743</v>
      </c>
      <c r="AT76" s="173">
        <v>0</v>
      </c>
    </row>
    <row r="77" spans="1:58">
      <c r="A77" s="173" t="s">
        <v>181</v>
      </c>
      <c r="B77" s="173" t="s">
        <v>241</v>
      </c>
      <c r="C77" s="173" t="s">
        <v>231</v>
      </c>
      <c r="D77" s="142">
        <v>0</v>
      </c>
      <c r="E77" s="142">
        <f t="shared" si="2"/>
        <v>1.2670249938964839</v>
      </c>
      <c r="F77" s="142">
        <f t="shared" si="3"/>
        <v>0</v>
      </c>
      <c r="G77" s="173">
        <v>0.31675624847412098</v>
      </c>
      <c r="H77" s="173">
        <v>0</v>
      </c>
      <c r="I77" s="173">
        <v>11129</v>
      </c>
      <c r="J77" s="173">
        <v>0</v>
      </c>
      <c r="K77" s="173">
        <v>11129</v>
      </c>
      <c r="L77" s="173">
        <v>0</v>
      </c>
      <c r="M77" s="173">
        <v>0</v>
      </c>
      <c r="N77" s="173">
        <v>0</v>
      </c>
      <c r="O77" s="173">
        <v>11129</v>
      </c>
      <c r="P77" s="173">
        <v>0</v>
      </c>
      <c r="X77" s="173">
        <v>5300</v>
      </c>
      <c r="AL77" s="173">
        <v>0</v>
      </c>
      <c r="AM77" s="173">
        <v>3683.03569424126</v>
      </c>
      <c r="AN77" s="173">
        <v>3683.03569424126</v>
      </c>
      <c r="AS77" s="173">
        <v>0.14472883939743</v>
      </c>
      <c r="AT77" s="173">
        <v>0</v>
      </c>
    </row>
    <row r="78" spans="1:58">
      <c r="A78" s="173" t="s">
        <v>139</v>
      </c>
      <c r="B78" s="173" t="s">
        <v>7</v>
      </c>
      <c r="C78" s="173" t="s">
        <v>28</v>
      </c>
      <c r="D78" s="142">
        <v>0</v>
      </c>
      <c r="E78" s="142">
        <f t="shared" si="2"/>
        <v>1.085986614227296</v>
      </c>
      <c r="F78" s="142">
        <f t="shared" si="3"/>
        <v>0</v>
      </c>
      <c r="G78" s="173">
        <v>0.27149665355682401</v>
      </c>
      <c r="H78" s="173">
        <v>0</v>
      </c>
      <c r="I78" s="173">
        <v>12984</v>
      </c>
      <c r="J78" s="173">
        <v>0</v>
      </c>
      <c r="K78" s="173">
        <v>12984</v>
      </c>
      <c r="L78" s="173">
        <v>0</v>
      </c>
      <c r="M78" s="173">
        <v>0</v>
      </c>
      <c r="N78" s="173">
        <v>1</v>
      </c>
      <c r="O78" s="173">
        <v>12983</v>
      </c>
      <c r="P78" s="173">
        <v>0</v>
      </c>
      <c r="X78" s="173">
        <v>10000</v>
      </c>
      <c r="AA78" s="173" t="s">
        <v>231</v>
      </c>
      <c r="AL78" s="173">
        <v>0</v>
      </c>
      <c r="AM78" s="173">
        <v>5143.2784649278401</v>
      </c>
      <c r="AN78" s="173">
        <v>5143.2784649278601</v>
      </c>
      <c r="AS78" s="173">
        <v>0.124050609767437</v>
      </c>
      <c r="AT78" s="173">
        <v>0</v>
      </c>
    </row>
    <row r="79" spans="1:58">
      <c r="A79" s="173" t="s">
        <v>139</v>
      </c>
      <c r="B79" s="173" t="s">
        <v>7</v>
      </c>
      <c r="C79" s="173" t="s">
        <v>231</v>
      </c>
      <c r="D79" s="142">
        <v>0.36245098114013602</v>
      </c>
      <c r="E79" s="142">
        <f t="shared" si="2"/>
        <v>1.731317639350892</v>
      </c>
      <c r="F79" s="142">
        <f t="shared" si="3"/>
        <v>1.5222379937768E-2</v>
      </c>
      <c r="G79" s="173">
        <v>0.432829409837723</v>
      </c>
      <c r="H79" s="173">
        <v>3.805594984442E-3</v>
      </c>
      <c r="I79" s="173">
        <v>12984</v>
      </c>
      <c r="J79" s="173">
        <v>1</v>
      </c>
      <c r="K79" s="173">
        <v>12983</v>
      </c>
      <c r="L79" s="173">
        <v>0</v>
      </c>
      <c r="M79" s="173">
        <v>0</v>
      </c>
      <c r="N79" s="173">
        <v>1</v>
      </c>
      <c r="O79" s="173">
        <v>12983</v>
      </c>
      <c r="P79" s="173">
        <v>0</v>
      </c>
      <c r="X79" s="173">
        <v>5300</v>
      </c>
      <c r="AL79" s="173">
        <v>6999.5625</v>
      </c>
      <c r="AM79" s="173">
        <v>3689.6702778468102</v>
      </c>
      <c r="AN79" s="173">
        <v>3689.9251986895601</v>
      </c>
      <c r="AS79" s="173">
        <v>0.22554805874824499</v>
      </c>
      <c r="AT79" s="173">
        <v>2.4555364623665799E-2</v>
      </c>
    </row>
    <row r="80" spans="1:58">
      <c r="A80" s="173" t="s">
        <v>140</v>
      </c>
      <c r="B80" s="173" t="s">
        <v>242</v>
      </c>
      <c r="C80" s="173" t="s">
        <v>28</v>
      </c>
      <c r="D80" s="142">
        <v>0</v>
      </c>
      <c r="E80" s="142">
        <f t="shared" si="2"/>
        <v>1.1873191595077519</v>
      </c>
      <c r="F80" s="142">
        <f t="shared" si="3"/>
        <v>0</v>
      </c>
      <c r="G80" s="173">
        <v>0.29682978987693798</v>
      </c>
      <c r="H80" s="173">
        <v>0</v>
      </c>
      <c r="I80" s="173">
        <v>11876</v>
      </c>
      <c r="J80" s="173">
        <v>0</v>
      </c>
      <c r="K80" s="173">
        <v>11876</v>
      </c>
      <c r="L80" s="173">
        <v>0</v>
      </c>
      <c r="M80" s="173">
        <v>0</v>
      </c>
      <c r="N80" s="173">
        <v>0</v>
      </c>
      <c r="O80" s="173">
        <v>11876</v>
      </c>
      <c r="P80" s="173">
        <v>0</v>
      </c>
      <c r="X80" s="173">
        <v>10000</v>
      </c>
      <c r="AA80" s="173" t="s">
        <v>231</v>
      </c>
      <c r="AL80" s="173">
        <v>0</v>
      </c>
      <c r="AM80" s="173">
        <v>4956.2429451047901</v>
      </c>
      <c r="AN80" s="173">
        <v>4956.2429451047801</v>
      </c>
      <c r="AS80" s="173">
        <v>0.135624870657921</v>
      </c>
      <c r="AT80" s="173">
        <v>0</v>
      </c>
    </row>
    <row r="81" spans="1:46">
      <c r="A81" s="173" t="s">
        <v>140</v>
      </c>
      <c r="B81" s="173" t="s">
        <v>242</v>
      </c>
      <c r="C81" s="173" t="s">
        <v>231</v>
      </c>
      <c r="D81" s="142">
        <v>0</v>
      </c>
      <c r="E81" s="142">
        <f t="shared" si="2"/>
        <v>1.1873191595077519</v>
      </c>
      <c r="F81" s="142">
        <f t="shared" si="3"/>
        <v>0</v>
      </c>
      <c r="G81" s="173">
        <v>0.29682978987693798</v>
      </c>
      <c r="H81" s="173">
        <v>0</v>
      </c>
      <c r="I81" s="173">
        <v>11876</v>
      </c>
      <c r="J81" s="173">
        <v>0</v>
      </c>
      <c r="K81" s="173">
        <v>11876</v>
      </c>
      <c r="L81" s="173">
        <v>0</v>
      </c>
      <c r="M81" s="173">
        <v>0</v>
      </c>
      <c r="N81" s="173">
        <v>0</v>
      </c>
      <c r="O81" s="173">
        <v>11876</v>
      </c>
      <c r="P81" s="173">
        <v>0</v>
      </c>
      <c r="X81" s="173">
        <v>5300</v>
      </c>
      <c r="AL81" s="173">
        <v>0</v>
      </c>
      <c r="AM81" s="173">
        <v>3574.3035828644001</v>
      </c>
      <c r="AN81" s="173">
        <v>3574.3035828644001</v>
      </c>
      <c r="AS81" s="173">
        <v>0.135624870657921</v>
      </c>
      <c r="AT81" s="173">
        <v>0</v>
      </c>
    </row>
    <row r="82" spans="1:46">
      <c r="A82" s="173" t="s">
        <v>141</v>
      </c>
      <c r="B82" s="173" t="s">
        <v>243</v>
      </c>
      <c r="C82" s="173" t="s">
        <v>28</v>
      </c>
      <c r="D82" s="142">
        <v>0</v>
      </c>
      <c r="E82" s="142">
        <f t="shared" si="2"/>
        <v>1.0302766561508161</v>
      </c>
      <c r="F82" s="142">
        <f t="shared" si="3"/>
        <v>0</v>
      </c>
      <c r="G82" s="173">
        <v>0.25756916403770402</v>
      </c>
      <c r="H82" s="173">
        <v>0</v>
      </c>
      <c r="I82" s="173">
        <v>13686</v>
      </c>
      <c r="J82" s="173">
        <v>0</v>
      </c>
      <c r="K82" s="173">
        <v>13686</v>
      </c>
      <c r="L82" s="173">
        <v>0</v>
      </c>
      <c r="M82" s="173">
        <v>0</v>
      </c>
      <c r="N82" s="173">
        <v>0</v>
      </c>
      <c r="O82" s="173">
        <v>13686</v>
      </c>
      <c r="P82" s="173">
        <v>0</v>
      </c>
      <c r="X82" s="173">
        <v>10000</v>
      </c>
      <c r="AA82" s="173" t="s">
        <v>231</v>
      </c>
      <c r="AL82" s="173">
        <v>0</v>
      </c>
      <c r="AM82" s="173">
        <v>5057.9361172500103</v>
      </c>
      <c r="AN82" s="173">
        <v>5057.9361172500203</v>
      </c>
      <c r="AS82" s="173">
        <v>0.117687322199345</v>
      </c>
      <c r="AT82" s="173">
        <v>0</v>
      </c>
    </row>
    <row r="83" spans="1:46">
      <c r="A83" s="173" t="s">
        <v>141</v>
      </c>
      <c r="B83" s="173" t="s">
        <v>243</v>
      </c>
      <c r="C83" s="173" t="s">
        <v>231</v>
      </c>
      <c r="D83" s="142">
        <v>0</v>
      </c>
      <c r="E83" s="142">
        <f t="shared" si="2"/>
        <v>1.0302766561508161</v>
      </c>
      <c r="F83" s="142">
        <f t="shared" si="3"/>
        <v>0</v>
      </c>
      <c r="G83" s="173">
        <v>0.25756916403770402</v>
      </c>
      <c r="H83" s="173">
        <v>0</v>
      </c>
      <c r="I83" s="173">
        <v>13686</v>
      </c>
      <c r="J83" s="173">
        <v>0</v>
      </c>
      <c r="K83" s="173">
        <v>13686</v>
      </c>
      <c r="L83" s="173">
        <v>0</v>
      </c>
      <c r="M83" s="173">
        <v>0</v>
      </c>
      <c r="N83" s="173">
        <v>0</v>
      </c>
      <c r="O83" s="173">
        <v>13686</v>
      </c>
      <c r="P83" s="173">
        <v>0</v>
      </c>
      <c r="X83" s="173">
        <v>5300</v>
      </c>
      <c r="AL83" s="173">
        <v>0</v>
      </c>
      <c r="AM83" s="173">
        <v>3650.97183140575</v>
      </c>
      <c r="AN83" s="173">
        <v>3650.97183140575</v>
      </c>
      <c r="AS83" s="173">
        <v>0.117687322199345</v>
      </c>
      <c r="AT83" s="173">
        <v>0</v>
      </c>
    </row>
    <row r="84" spans="1:46">
      <c r="A84" s="173" t="s">
        <v>142</v>
      </c>
      <c r="B84" s="173" t="s">
        <v>244</v>
      </c>
      <c r="C84" s="173" t="s">
        <v>28</v>
      </c>
      <c r="D84" s="142">
        <v>0</v>
      </c>
      <c r="E84" s="142">
        <f t="shared" si="2"/>
        <v>1.1592042446136479</v>
      </c>
      <c r="F84" s="142">
        <f t="shared" si="3"/>
        <v>0</v>
      </c>
      <c r="G84" s="173">
        <v>0.28980106115341198</v>
      </c>
      <c r="H84" s="173">
        <v>0</v>
      </c>
      <c r="I84" s="173">
        <v>12164</v>
      </c>
      <c r="J84" s="173">
        <v>0</v>
      </c>
      <c r="K84" s="173">
        <v>12164</v>
      </c>
      <c r="L84" s="173">
        <v>0</v>
      </c>
      <c r="M84" s="173">
        <v>0</v>
      </c>
      <c r="N84" s="173">
        <v>0</v>
      </c>
      <c r="O84" s="173">
        <v>12164</v>
      </c>
      <c r="P84" s="173">
        <v>0</v>
      </c>
      <c r="X84" s="173">
        <v>10000</v>
      </c>
      <c r="AA84" s="173" t="s">
        <v>231</v>
      </c>
      <c r="AL84" s="173">
        <v>0</v>
      </c>
      <c r="AM84" s="173">
        <v>5084.9527441374103</v>
      </c>
      <c r="AN84" s="173">
        <v>5084.9527441373803</v>
      </c>
      <c r="AS84" s="173">
        <v>0.13241358101368</v>
      </c>
      <c r="AT84" s="173">
        <v>0</v>
      </c>
    </row>
    <row r="85" spans="1:46">
      <c r="A85" s="173" t="s">
        <v>142</v>
      </c>
      <c r="B85" s="173" t="s">
        <v>244</v>
      </c>
      <c r="C85" s="173" t="s">
        <v>231</v>
      </c>
      <c r="D85" s="142">
        <v>0</v>
      </c>
      <c r="E85" s="142">
        <f t="shared" si="2"/>
        <v>1.1592042446136479</v>
      </c>
      <c r="F85" s="142">
        <f t="shared" si="3"/>
        <v>0</v>
      </c>
      <c r="G85" s="173">
        <v>0.28980106115341198</v>
      </c>
      <c r="H85" s="173">
        <v>0</v>
      </c>
      <c r="I85" s="173">
        <v>12164</v>
      </c>
      <c r="J85" s="173">
        <v>0</v>
      </c>
      <c r="K85" s="173">
        <v>12164</v>
      </c>
      <c r="L85" s="173">
        <v>0</v>
      </c>
      <c r="M85" s="173">
        <v>0</v>
      </c>
      <c r="N85" s="173">
        <v>0</v>
      </c>
      <c r="O85" s="173">
        <v>12164</v>
      </c>
      <c r="P85" s="173">
        <v>0</v>
      </c>
      <c r="X85" s="173">
        <v>5300</v>
      </c>
      <c r="AL85" s="173">
        <v>0</v>
      </c>
      <c r="AM85" s="173">
        <v>3671.3059198441601</v>
      </c>
      <c r="AN85" s="173">
        <v>3671.3059198441601</v>
      </c>
      <c r="AS85" s="173">
        <v>0.13241358101368</v>
      </c>
      <c r="AT85" s="173">
        <v>0</v>
      </c>
    </row>
    <row r="86" spans="1:46">
      <c r="A86" s="173" t="s">
        <v>143</v>
      </c>
      <c r="B86" s="173" t="s">
        <v>245</v>
      </c>
      <c r="C86" s="173" t="s">
        <v>28</v>
      </c>
      <c r="D86" s="142">
        <v>0</v>
      </c>
      <c r="E86" s="142">
        <f t="shared" si="2"/>
        <v>1.1868194341659559</v>
      </c>
      <c r="F86" s="142">
        <f t="shared" si="3"/>
        <v>0</v>
      </c>
      <c r="G86" s="173">
        <v>0.29670485854148898</v>
      </c>
      <c r="H86" s="173">
        <v>0</v>
      </c>
      <c r="I86" s="173">
        <v>11881</v>
      </c>
      <c r="J86" s="173">
        <v>0</v>
      </c>
      <c r="K86" s="173">
        <v>11881</v>
      </c>
      <c r="L86" s="173">
        <v>0</v>
      </c>
      <c r="M86" s="173">
        <v>0</v>
      </c>
      <c r="N86" s="173">
        <v>0</v>
      </c>
      <c r="O86" s="173">
        <v>11881</v>
      </c>
      <c r="P86" s="173">
        <v>0</v>
      </c>
      <c r="X86" s="173">
        <v>10000</v>
      </c>
      <c r="AA86" s="173" t="s">
        <v>231</v>
      </c>
      <c r="AL86" s="173">
        <v>0</v>
      </c>
      <c r="AM86" s="173">
        <v>5054.6004843851897</v>
      </c>
      <c r="AN86" s="173">
        <v>5054.6004843851597</v>
      </c>
      <c r="AS86" s="173">
        <v>0.13556779921054801</v>
      </c>
      <c r="AT86" s="173">
        <v>0</v>
      </c>
    </row>
    <row r="87" spans="1:46">
      <c r="A87" s="173" t="s">
        <v>143</v>
      </c>
      <c r="B87" s="173" t="s">
        <v>245</v>
      </c>
      <c r="C87" s="173" t="s">
        <v>231</v>
      </c>
      <c r="D87" s="142">
        <v>0</v>
      </c>
      <c r="E87" s="142">
        <f t="shared" si="2"/>
        <v>1.1868194341659559</v>
      </c>
      <c r="F87" s="142">
        <f t="shared" si="3"/>
        <v>0</v>
      </c>
      <c r="G87" s="173">
        <v>0.29670485854148898</v>
      </c>
      <c r="H87" s="173">
        <v>0</v>
      </c>
      <c r="I87" s="173">
        <v>11881</v>
      </c>
      <c r="J87" s="173">
        <v>0</v>
      </c>
      <c r="K87" s="173">
        <v>11881</v>
      </c>
      <c r="L87" s="173">
        <v>0</v>
      </c>
      <c r="M87" s="173">
        <v>0</v>
      </c>
      <c r="N87" s="173">
        <v>0</v>
      </c>
      <c r="O87" s="173">
        <v>11881</v>
      </c>
      <c r="P87" s="173">
        <v>0</v>
      </c>
      <c r="X87" s="173">
        <v>5300</v>
      </c>
      <c r="AL87" s="173">
        <v>0</v>
      </c>
      <c r="AM87" s="173">
        <v>3645.5233061313402</v>
      </c>
      <c r="AN87" s="173">
        <v>3645.5233061313402</v>
      </c>
      <c r="AS87" s="173">
        <v>0.13556779921054801</v>
      </c>
      <c r="AT87" s="173">
        <v>0</v>
      </c>
    </row>
    <row r="88" spans="1:46">
      <c r="A88" s="173" t="s">
        <v>144</v>
      </c>
      <c r="B88" s="173" t="s">
        <v>246</v>
      </c>
      <c r="C88" s="173" t="s">
        <v>28</v>
      </c>
      <c r="D88" s="142">
        <v>0</v>
      </c>
      <c r="E88" s="142">
        <f t="shared" si="2"/>
        <v>1.2792106866836559</v>
      </c>
      <c r="F88" s="142">
        <f t="shared" si="3"/>
        <v>0</v>
      </c>
      <c r="G88" s="173">
        <v>0.31980267167091397</v>
      </c>
      <c r="H88" s="173">
        <v>0</v>
      </c>
      <c r="I88" s="173">
        <v>11023</v>
      </c>
      <c r="J88" s="173">
        <v>0</v>
      </c>
      <c r="K88" s="173">
        <v>11023</v>
      </c>
      <c r="L88" s="173">
        <v>0</v>
      </c>
      <c r="M88" s="173">
        <v>0</v>
      </c>
      <c r="N88" s="173">
        <v>0</v>
      </c>
      <c r="O88" s="173">
        <v>11023</v>
      </c>
      <c r="P88" s="173">
        <v>0</v>
      </c>
      <c r="X88" s="173">
        <v>10000</v>
      </c>
      <c r="AA88" s="173" t="s">
        <v>231</v>
      </c>
      <c r="AL88" s="173">
        <v>0</v>
      </c>
      <c r="AM88" s="173">
        <v>5066.9491102482898</v>
      </c>
      <c r="AN88" s="173">
        <v>5066.9491102482798</v>
      </c>
      <c r="AS88" s="173">
        <v>0.14612068235874201</v>
      </c>
      <c r="AT88" s="173">
        <v>0</v>
      </c>
    </row>
    <row r="89" spans="1:46">
      <c r="A89" s="173" t="s">
        <v>144</v>
      </c>
      <c r="B89" s="173" t="s">
        <v>246</v>
      </c>
      <c r="C89" s="173" t="s">
        <v>231</v>
      </c>
      <c r="D89" s="142">
        <v>0</v>
      </c>
      <c r="E89" s="142">
        <f t="shared" si="2"/>
        <v>1.2792106866836559</v>
      </c>
      <c r="F89" s="142">
        <f t="shared" si="3"/>
        <v>0</v>
      </c>
      <c r="G89" s="173">
        <v>0.31980267167091397</v>
      </c>
      <c r="H89" s="173">
        <v>0</v>
      </c>
      <c r="I89" s="173">
        <v>11023</v>
      </c>
      <c r="J89" s="173">
        <v>0</v>
      </c>
      <c r="K89" s="173">
        <v>11023</v>
      </c>
      <c r="L89" s="173">
        <v>0</v>
      </c>
      <c r="M89" s="173">
        <v>0</v>
      </c>
      <c r="N89" s="173">
        <v>0</v>
      </c>
      <c r="O89" s="173">
        <v>11023</v>
      </c>
      <c r="P89" s="173">
        <v>0</v>
      </c>
      <c r="X89" s="173">
        <v>5300</v>
      </c>
      <c r="AL89" s="173">
        <v>0</v>
      </c>
      <c r="AM89" s="173">
        <v>3665.4345117191901</v>
      </c>
      <c r="AN89" s="173">
        <v>3665.4345117191901</v>
      </c>
      <c r="AS89" s="173">
        <v>0.14612068235874201</v>
      </c>
      <c r="AT89" s="173">
        <v>0</v>
      </c>
    </row>
    <row r="90" spans="1:46">
      <c r="A90" s="173" t="s">
        <v>145</v>
      </c>
      <c r="B90" s="173" t="s">
        <v>247</v>
      </c>
      <c r="C90" s="173" t="s">
        <v>28</v>
      </c>
      <c r="D90" s="142">
        <v>0</v>
      </c>
      <c r="E90" s="142">
        <f t="shared" si="2"/>
        <v>1.0901010036468519</v>
      </c>
      <c r="F90" s="142">
        <f t="shared" si="3"/>
        <v>0</v>
      </c>
      <c r="G90" s="173">
        <v>0.27252525091171298</v>
      </c>
      <c r="H90" s="173">
        <v>0</v>
      </c>
      <c r="I90" s="173">
        <v>12935</v>
      </c>
      <c r="J90" s="173">
        <v>0</v>
      </c>
      <c r="K90" s="173">
        <v>12935</v>
      </c>
      <c r="L90" s="173">
        <v>0</v>
      </c>
      <c r="M90" s="173">
        <v>0</v>
      </c>
      <c r="N90" s="173">
        <v>0</v>
      </c>
      <c r="O90" s="173">
        <v>12935</v>
      </c>
      <c r="P90" s="173">
        <v>0</v>
      </c>
      <c r="X90" s="173">
        <v>10000</v>
      </c>
      <c r="AA90" s="173" t="s">
        <v>231</v>
      </c>
      <c r="AL90" s="173">
        <v>0</v>
      </c>
      <c r="AM90" s="173">
        <v>5232.9104936703698</v>
      </c>
      <c r="AN90" s="173">
        <v>5232.9104936703598</v>
      </c>
      <c r="AS90" s="173">
        <v>0.12452055513858799</v>
      </c>
      <c r="AT90" s="173">
        <v>0</v>
      </c>
    </row>
    <row r="91" spans="1:46">
      <c r="A91" s="173" t="s">
        <v>145</v>
      </c>
      <c r="B91" s="173" t="s">
        <v>247</v>
      </c>
      <c r="C91" s="173" t="s">
        <v>231</v>
      </c>
      <c r="D91" s="142">
        <v>0</v>
      </c>
      <c r="E91" s="142">
        <f t="shared" si="2"/>
        <v>1.0901010036468519</v>
      </c>
      <c r="F91" s="142">
        <f t="shared" si="3"/>
        <v>0</v>
      </c>
      <c r="G91" s="173">
        <v>0.27252525091171298</v>
      </c>
      <c r="H91" s="173">
        <v>0</v>
      </c>
      <c r="I91" s="173">
        <v>12935</v>
      </c>
      <c r="J91" s="173">
        <v>0</v>
      </c>
      <c r="K91" s="173">
        <v>12935</v>
      </c>
      <c r="L91" s="173">
        <v>0</v>
      </c>
      <c r="M91" s="173">
        <v>0</v>
      </c>
      <c r="N91" s="173">
        <v>0</v>
      </c>
      <c r="O91" s="173">
        <v>12935</v>
      </c>
      <c r="P91" s="173">
        <v>0</v>
      </c>
      <c r="X91" s="173">
        <v>5300</v>
      </c>
      <c r="AL91" s="173">
        <v>0</v>
      </c>
      <c r="AM91" s="173">
        <v>3792.6589730704</v>
      </c>
      <c r="AN91" s="173">
        <v>3792.6589730704</v>
      </c>
      <c r="AS91" s="173">
        <v>0.12452055513858799</v>
      </c>
      <c r="AT91" s="173">
        <v>0</v>
      </c>
    </row>
    <row r="92" spans="1:46">
      <c r="A92" s="173" t="s">
        <v>146</v>
      </c>
      <c r="B92" s="173" t="s">
        <v>234</v>
      </c>
      <c r="C92" s="173" t="s">
        <v>31</v>
      </c>
      <c r="D92" s="142">
        <v>0</v>
      </c>
      <c r="E92" s="142">
        <f t="shared" si="2"/>
        <v>0</v>
      </c>
      <c r="F92" s="142">
        <f t="shared" si="3"/>
        <v>0</v>
      </c>
      <c r="I92" s="173">
        <v>11057</v>
      </c>
      <c r="J92" s="173">
        <v>0</v>
      </c>
      <c r="K92" s="173">
        <v>11057</v>
      </c>
      <c r="L92" s="173">
        <v>0</v>
      </c>
      <c r="M92" s="173">
        <v>0</v>
      </c>
      <c r="N92" s="173">
        <v>0</v>
      </c>
      <c r="O92" s="173">
        <v>11057</v>
      </c>
      <c r="P92" s="173">
        <v>0</v>
      </c>
      <c r="AL92" s="173">
        <v>0</v>
      </c>
      <c r="AM92" s="173">
        <v>5497.21844078906</v>
      </c>
      <c r="AN92" s="173">
        <v>5497.21844078909</v>
      </c>
    </row>
    <row r="93" spans="1:46">
      <c r="A93" s="173" t="s">
        <v>146</v>
      </c>
      <c r="B93" s="173" t="s">
        <v>234</v>
      </c>
      <c r="C93" s="173" t="s">
        <v>232</v>
      </c>
      <c r="D93" s="142">
        <v>0</v>
      </c>
      <c r="E93" s="142">
        <f t="shared" si="2"/>
        <v>0</v>
      </c>
      <c r="F93" s="142">
        <f t="shared" si="3"/>
        <v>0</v>
      </c>
      <c r="I93" s="173">
        <v>11057</v>
      </c>
      <c r="J93" s="173">
        <v>0</v>
      </c>
      <c r="K93" s="173">
        <v>11057</v>
      </c>
      <c r="L93" s="173">
        <v>0</v>
      </c>
      <c r="M93" s="173">
        <v>0</v>
      </c>
      <c r="N93" s="173">
        <v>0</v>
      </c>
      <c r="O93" s="173">
        <v>11057</v>
      </c>
      <c r="P93" s="173">
        <v>0</v>
      </c>
      <c r="AL93" s="173">
        <v>0</v>
      </c>
      <c r="AM93" s="173">
        <v>4054.7238950147198</v>
      </c>
      <c r="AN93" s="173">
        <v>4054.7238950147198</v>
      </c>
    </row>
    <row r="94" spans="1:46">
      <c r="A94" s="173" t="s">
        <v>147</v>
      </c>
      <c r="B94" s="173" t="s">
        <v>235</v>
      </c>
      <c r="C94" s="173" t="s">
        <v>31</v>
      </c>
      <c r="D94" s="142">
        <v>0</v>
      </c>
      <c r="E94" s="142">
        <f t="shared" si="2"/>
        <v>0</v>
      </c>
      <c r="F94" s="142">
        <f t="shared" si="3"/>
        <v>0</v>
      </c>
      <c r="I94" s="173">
        <v>12359</v>
      </c>
      <c r="J94" s="173">
        <v>0</v>
      </c>
      <c r="K94" s="173">
        <v>12359</v>
      </c>
      <c r="L94" s="173">
        <v>0</v>
      </c>
      <c r="M94" s="173">
        <v>0</v>
      </c>
      <c r="N94" s="173">
        <v>0</v>
      </c>
      <c r="O94" s="173">
        <v>12359</v>
      </c>
      <c r="P94" s="173">
        <v>0</v>
      </c>
      <c r="AL94" s="173">
        <v>0</v>
      </c>
      <c r="AM94" s="173">
        <v>5536.6454598891096</v>
      </c>
      <c r="AN94" s="173">
        <v>5536.6454598891096</v>
      </c>
    </row>
    <row r="95" spans="1:46">
      <c r="A95" s="173" t="s">
        <v>147</v>
      </c>
      <c r="B95" s="173" t="s">
        <v>235</v>
      </c>
      <c r="C95" s="173" t="s">
        <v>232</v>
      </c>
      <c r="D95" s="142">
        <v>0</v>
      </c>
      <c r="E95" s="142">
        <f t="shared" si="2"/>
        <v>0</v>
      </c>
      <c r="F95" s="142">
        <f t="shared" si="3"/>
        <v>0</v>
      </c>
      <c r="I95" s="173">
        <v>12359</v>
      </c>
      <c r="J95" s="173">
        <v>0</v>
      </c>
      <c r="K95" s="173">
        <v>12359</v>
      </c>
      <c r="L95" s="173">
        <v>0</v>
      </c>
      <c r="M95" s="173">
        <v>0</v>
      </c>
      <c r="N95" s="173">
        <v>0</v>
      </c>
      <c r="O95" s="173">
        <v>12359</v>
      </c>
      <c r="P95" s="173">
        <v>0</v>
      </c>
      <c r="AL95" s="173">
        <v>0</v>
      </c>
      <c r="AM95" s="173">
        <v>4086.1418267589702</v>
      </c>
      <c r="AN95" s="173">
        <v>4086.1418267589702</v>
      </c>
    </row>
    <row r="96" spans="1:46">
      <c r="A96" s="173" t="s">
        <v>148</v>
      </c>
      <c r="B96" s="173" t="s">
        <v>236</v>
      </c>
      <c r="C96" s="173" t="s">
        <v>31</v>
      </c>
      <c r="D96" s="142">
        <v>0</v>
      </c>
      <c r="E96" s="142">
        <f t="shared" si="2"/>
        <v>0</v>
      </c>
      <c r="F96" s="142">
        <f t="shared" si="3"/>
        <v>0</v>
      </c>
      <c r="I96" s="173">
        <v>11743</v>
      </c>
      <c r="J96" s="173">
        <v>0</v>
      </c>
      <c r="K96" s="173">
        <v>11743</v>
      </c>
      <c r="L96" s="173">
        <v>0</v>
      </c>
      <c r="M96" s="173">
        <v>0</v>
      </c>
      <c r="N96" s="173">
        <v>0</v>
      </c>
      <c r="O96" s="173">
        <v>11743</v>
      </c>
      <c r="P96" s="173">
        <v>0</v>
      </c>
      <c r="AL96" s="173">
        <v>0</v>
      </c>
      <c r="AM96" s="173">
        <v>5478.6681063818596</v>
      </c>
      <c r="AN96" s="173">
        <v>5478.6681063818696</v>
      </c>
    </row>
    <row r="97" spans="1:40">
      <c r="A97" s="173" t="s">
        <v>148</v>
      </c>
      <c r="B97" s="173" t="s">
        <v>236</v>
      </c>
      <c r="C97" s="173" t="s">
        <v>232</v>
      </c>
      <c r="D97" s="142">
        <v>0</v>
      </c>
      <c r="E97" s="142">
        <f t="shared" si="2"/>
        <v>0</v>
      </c>
      <c r="F97" s="142">
        <f t="shared" si="3"/>
        <v>0</v>
      </c>
      <c r="I97" s="173">
        <v>11743</v>
      </c>
      <c r="J97" s="173">
        <v>0</v>
      </c>
      <c r="K97" s="173">
        <v>11743</v>
      </c>
      <c r="L97" s="173">
        <v>0</v>
      </c>
      <c r="M97" s="173">
        <v>0</v>
      </c>
      <c r="N97" s="173">
        <v>0</v>
      </c>
      <c r="O97" s="173">
        <v>11743</v>
      </c>
      <c r="P97" s="173">
        <v>0</v>
      </c>
      <c r="AL97" s="173">
        <v>0</v>
      </c>
      <c r="AM97" s="173">
        <v>4014.6468398685302</v>
      </c>
      <c r="AN97" s="173">
        <v>4014.6468398685302</v>
      </c>
    </row>
    <row r="98" spans="1:40">
      <c r="A98" s="173" t="s">
        <v>149</v>
      </c>
      <c r="B98" s="173" t="s">
        <v>237</v>
      </c>
      <c r="C98" s="173" t="s">
        <v>31</v>
      </c>
      <c r="D98" s="142">
        <v>0</v>
      </c>
      <c r="E98" s="142">
        <f t="shared" si="2"/>
        <v>0</v>
      </c>
      <c r="F98" s="142">
        <f t="shared" si="3"/>
        <v>0</v>
      </c>
      <c r="I98" s="173">
        <v>13230</v>
      </c>
      <c r="J98" s="173">
        <v>0</v>
      </c>
      <c r="K98" s="173">
        <v>13230</v>
      </c>
      <c r="L98" s="173">
        <v>0</v>
      </c>
      <c r="M98" s="173">
        <v>0</v>
      </c>
      <c r="N98" s="173">
        <v>0</v>
      </c>
      <c r="O98" s="173">
        <v>13230</v>
      </c>
      <c r="P98" s="173">
        <v>0</v>
      </c>
      <c r="AL98" s="173">
        <v>0</v>
      </c>
      <c r="AM98" s="173">
        <v>5378.0291313834596</v>
      </c>
      <c r="AN98" s="173">
        <v>5378.0291313834496</v>
      </c>
    </row>
    <row r="99" spans="1:40">
      <c r="A99" s="173" t="s">
        <v>149</v>
      </c>
      <c r="B99" s="173" t="s">
        <v>237</v>
      </c>
      <c r="C99" s="173" t="s">
        <v>232</v>
      </c>
      <c r="D99" s="142">
        <v>0</v>
      </c>
      <c r="E99" s="142">
        <f t="shared" si="2"/>
        <v>0</v>
      </c>
      <c r="F99" s="142">
        <f t="shared" si="3"/>
        <v>0</v>
      </c>
      <c r="I99" s="173">
        <v>13230</v>
      </c>
      <c r="J99" s="173">
        <v>0</v>
      </c>
      <c r="K99" s="173">
        <v>13230</v>
      </c>
      <c r="L99" s="173">
        <v>0</v>
      </c>
      <c r="M99" s="173">
        <v>0</v>
      </c>
      <c r="N99" s="173">
        <v>0</v>
      </c>
      <c r="O99" s="173">
        <v>13230</v>
      </c>
      <c r="P99" s="173">
        <v>0</v>
      </c>
      <c r="AL99" s="173">
        <v>0</v>
      </c>
      <c r="AM99" s="173">
        <v>3978.4006282699702</v>
      </c>
      <c r="AN99" s="173">
        <v>3978.4006282699702</v>
      </c>
    </row>
    <row r="100" spans="1:40">
      <c r="A100" s="173" t="s">
        <v>150</v>
      </c>
      <c r="B100" s="173" t="s">
        <v>238</v>
      </c>
      <c r="C100" s="173" t="s">
        <v>31</v>
      </c>
      <c r="D100" s="142">
        <v>0</v>
      </c>
      <c r="E100" s="142">
        <f t="shared" si="2"/>
        <v>0</v>
      </c>
      <c r="F100" s="142">
        <f t="shared" si="3"/>
        <v>0</v>
      </c>
      <c r="I100" s="173">
        <v>11445</v>
      </c>
      <c r="J100" s="173">
        <v>0</v>
      </c>
      <c r="K100" s="173">
        <v>11445</v>
      </c>
      <c r="L100" s="173">
        <v>0</v>
      </c>
      <c r="M100" s="173">
        <v>0</v>
      </c>
      <c r="N100" s="173">
        <v>0</v>
      </c>
      <c r="O100" s="173">
        <v>11445</v>
      </c>
      <c r="P100" s="173">
        <v>0</v>
      </c>
      <c r="AL100" s="173">
        <v>0</v>
      </c>
      <c r="AM100" s="173">
        <v>5415.7027432916302</v>
      </c>
      <c r="AN100" s="173">
        <v>5415.7027432916302</v>
      </c>
    </row>
    <row r="101" spans="1:40">
      <c r="A101" s="173" t="s">
        <v>150</v>
      </c>
      <c r="B101" s="173" t="s">
        <v>238</v>
      </c>
      <c r="C101" s="173" t="s">
        <v>232</v>
      </c>
      <c r="D101" s="142">
        <v>0</v>
      </c>
      <c r="E101" s="142">
        <f t="shared" si="2"/>
        <v>0</v>
      </c>
      <c r="F101" s="142">
        <f t="shared" si="3"/>
        <v>0</v>
      </c>
      <c r="I101" s="173">
        <v>11445</v>
      </c>
      <c r="J101" s="173">
        <v>0</v>
      </c>
      <c r="K101" s="173">
        <v>11445</v>
      </c>
      <c r="L101" s="173">
        <v>0</v>
      </c>
      <c r="M101" s="173">
        <v>0</v>
      </c>
      <c r="N101" s="173">
        <v>0</v>
      </c>
      <c r="O101" s="173">
        <v>11445</v>
      </c>
      <c r="P101" s="173">
        <v>0</v>
      </c>
      <c r="AL101" s="173">
        <v>0</v>
      </c>
      <c r="AM101" s="173">
        <v>3984.26901184589</v>
      </c>
      <c r="AN101" s="173">
        <v>3984.26901184589</v>
      </c>
    </row>
    <row r="102" spans="1:40">
      <c r="A102" s="173" t="s">
        <v>151</v>
      </c>
      <c r="B102" s="173" t="s">
        <v>239</v>
      </c>
      <c r="C102" s="173" t="s">
        <v>31</v>
      </c>
      <c r="D102" s="142">
        <v>0</v>
      </c>
      <c r="E102" s="142">
        <f t="shared" si="2"/>
        <v>0</v>
      </c>
      <c r="F102" s="142">
        <f t="shared" si="3"/>
        <v>0</v>
      </c>
      <c r="I102" s="173">
        <v>11359</v>
      </c>
      <c r="J102" s="173">
        <v>0</v>
      </c>
      <c r="K102" s="173">
        <v>11359</v>
      </c>
      <c r="L102" s="173">
        <v>0</v>
      </c>
      <c r="M102" s="173">
        <v>0</v>
      </c>
      <c r="N102" s="173">
        <v>0</v>
      </c>
      <c r="O102" s="173">
        <v>11359</v>
      </c>
      <c r="P102" s="173">
        <v>0</v>
      </c>
      <c r="AL102" s="173">
        <v>0</v>
      </c>
      <c r="AM102" s="173">
        <v>5545.0658310504796</v>
      </c>
      <c r="AN102" s="173">
        <v>5545.0658310504796</v>
      </c>
    </row>
    <row r="103" spans="1:40">
      <c r="A103" s="173" t="s">
        <v>151</v>
      </c>
      <c r="B103" s="173" t="s">
        <v>239</v>
      </c>
      <c r="C103" s="173" t="s">
        <v>232</v>
      </c>
      <c r="D103" s="142">
        <v>0</v>
      </c>
      <c r="E103" s="142">
        <f t="shared" si="2"/>
        <v>0</v>
      </c>
      <c r="F103" s="142">
        <f t="shared" si="3"/>
        <v>0</v>
      </c>
      <c r="I103" s="173">
        <v>11359</v>
      </c>
      <c r="J103" s="173">
        <v>0</v>
      </c>
      <c r="K103" s="173">
        <v>11359</v>
      </c>
      <c r="L103" s="173">
        <v>0</v>
      </c>
      <c r="M103" s="173">
        <v>0</v>
      </c>
      <c r="N103" s="173">
        <v>0</v>
      </c>
      <c r="O103" s="173">
        <v>11359</v>
      </c>
      <c r="P103" s="173">
        <v>0</v>
      </c>
      <c r="AL103" s="173">
        <v>0</v>
      </c>
      <c r="AM103" s="173">
        <v>4056.5050634838699</v>
      </c>
      <c r="AN103" s="173">
        <v>4056.5050634838699</v>
      </c>
    </row>
    <row r="104" spans="1:40">
      <c r="A104" s="173" t="s">
        <v>152</v>
      </c>
      <c r="B104" s="173" t="s">
        <v>240</v>
      </c>
      <c r="C104" s="173" t="s">
        <v>31</v>
      </c>
      <c r="D104" s="142">
        <v>0</v>
      </c>
      <c r="E104" s="142">
        <f t="shared" si="2"/>
        <v>0</v>
      </c>
      <c r="F104" s="142">
        <f t="shared" si="3"/>
        <v>0</v>
      </c>
      <c r="I104" s="173">
        <v>10321</v>
      </c>
      <c r="J104" s="173">
        <v>0</v>
      </c>
      <c r="K104" s="173">
        <v>10321</v>
      </c>
      <c r="L104" s="173">
        <v>0</v>
      </c>
      <c r="M104" s="173">
        <v>0</v>
      </c>
      <c r="N104" s="173">
        <v>0</v>
      </c>
      <c r="O104" s="173">
        <v>10321</v>
      </c>
      <c r="P104" s="173">
        <v>0</v>
      </c>
      <c r="AL104" s="173">
        <v>0</v>
      </c>
      <c r="AM104" s="173">
        <v>5471.4356818016704</v>
      </c>
      <c r="AN104" s="173">
        <v>5471.4356818016704</v>
      </c>
    </row>
    <row r="105" spans="1:40">
      <c r="A105" s="173" t="s">
        <v>152</v>
      </c>
      <c r="B105" s="173" t="s">
        <v>240</v>
      </c>
      <c r="C105" s="173" t="s">
        <v>232</v>
      </c>
      <c r="D105" s="142">
        <v>0</v>
      </c>
      <c r="E105" s="142">
        <f t="shared" si="2"/>
        <v>0</v>
      </c>
      <c r="F105" s="142">
        <f t="shared" si="3"/>
        <v>0</v>
      </c>
      <c r="I105" s="173">
        <v>10321</v>
      </c>
      <c r="J105" s="173">
        <v>0</v>
      </c>
      <c r="K105" s="173">
        <v>10321</v>
      </c>
      <c r="L105" s="173">
        <v>0</v>
      </c>
      <c r="M105" s="173">
        <v>0</v>
      </c>
      <c r="N105" s="173">
        <v>0</v>
      </c>
      <c r="O105" s="173">
        <v>10321</v>
      </c>
      <c r="P105" s="173">
        <v>0</v>
      </c>
      <c r="AL105" s="173">
        <v>0</v>
      </c>
      <c r="AM105" s="173">
        <v>4016.2241557243001</v>
      </c>
      <c r="AN105" s="173">
        <v>4016.2241557243001</v>
      </c>
    </row>
    <row r="106" spans="1:40">
      <c r="A106" s="173" t="s">
        <v>153</v>
      </c>
      <c r="B106" s="173" t="s">
        <v>241</v>
      </c>
      <c r="C106" s="173" t="s">
        <v>31</v>
      </c>
      <c r="D106" s="142">
        <v>0</v>
      </c>
      <c r="E106" s="142">
        <f t="shared" si="2"/>
        <v>0</v>
      </c>
      <c r="F106" s="142">
        <f t="shared" si="3"/>
        <v>0</v>
      </c>
      <c r="I106" s="173">
        <v>13619</v>
      </c>
      <c r="J106" s="173">
        <v>0</v>
      </c>
      <c r="K106" s="173">
        <v>13619</v>
      </c>
      <c r="L106" s="173">
        <v>0</v>
      </c>
      <c r="M106" s="173">
        <v>0</v>
      </c>
      <c r="N106" s="173">
        <v>0</v>
      </c>
      <c r="O106" s="173">
        <v>13619</v>
      </c>
      <c r="P106" s="173">
        <v>0</v>
      </c>
      <c r="AL106" s="173">
        <v>0</v>
      </c>
      <c r="AM106" s="173">
        <v>5348.2604461497403</v>
      </c>
      <c r="AN106" s="173">
        <v>5348.2604461497403</v>
      </c>
    </row>
    <row r="107" spans="1:40">
      <c r="A107" s="173" t="s">
        <v>153</v>
      </c>
      <c r="B107" s="173" t="s">
        <v>241</v>
      </c>
      <c r="C107" s="173" t="s">
        <v>232</v>
      </c>
      <c r="D107" s="142">
        <v>0</v>
      </c>
      <c r="E107" s="142">
        <f t="shared" si="2"/>
        <v>0</v>
      </c>
      <c r="F107" s="142">
        <f t="shared" si="3"/>
        <v>0</v>
      </c>
      <c r="I107" s="173">
        <v>13619</v>
      </c>
      <c r="J107" s="173">
        <v>0</v>
      </c>
      <c r="K107" s="173">
        <v>13619</v>
      </c>
      <c r="L107" s="173">
        <v>0</v>
      </c>
      <c r="M107" s="173">
        <v>0</v>
      </c>
      <c r="N107" s="173">
        <v>0</v>
      </c>
      <c r="O107" s="173">
        <v>13619</v>
      </c>
      <c r="P107" s="173">
        <v>0</v>
      </c>
      <c r="AL107" s="173">
        <v>0</v>
      </c>
      <c r="AM107" s="173">
        <v>3900.9581853742102</v>
      </c>
      <c r="AN107" s="173">
        <v>3900.9581853742102</v>
      </c>
    </row>
    <row r="108" spans="1:40">
      <c r="A108" s="173" t="s">
        <v>154</v>
      </c>
      <c r="B108" s="173" t="s">
        <v>7</v>
      </c>
      <c r="C108" s="173" t="s">
        <v>31</v>
      </c>
      <c r="D108" s="142">
        <v>0</v>
      </c>
      <c r="E108" s="142">
        <f t="shared" si="2"/>
        <v>0</v>
      </c>
      <c r="F108" s="142">
        <f t="shared" si="3"/>
        <v>0</v>
      </c>
      <c r="I108" s="173">
        <v>13116</v>
      </c>
      <c r="J108" s="173">
        <v>0</v>
      </c>
      <c r="K108" s="173">
        <v>13116</v>
      </c>
      <c r="L108" s="173">
        <v>0</v>
      </c>
      <c r="M108" s="173">
        <v>0</v>
      </c>
      <c r="N108" s="173">
        <v>0</v>
      </c>
      <c r="O108" s="173">
        <v>13116</v>
      </c>
      <c r="P108" s="173">
        <v>0</v>
      </c>
      <c r="AL108" s="173">
        <v>0</v>
      </c>
      <c r="AM108" s="173">
        <v>5694.9115710222104</v>
      </c>
      <c r="AN108" s="173">
        <v>5694.9115710222304</v>
      </c>
    </row>
    <row r="109" spans="1:40">
      <c r="A109" s="173" t="s">
        <v>154</v>
      </c>
      <c r="B109" s="173" t="s">
        <v>7</v>
      </c>
      <c r="C109" s="173" t="s">
        <v>232</v>
      </c>
      <c r="D109" s="142">
        <v>0</v>
      </c>
      <c r="E109" s="142">
        <f t="shared" si="2"/>
        <v>0</v>
      </c>
      <c r="F109" s="142">
        <f t="shared" si="3"/>
        <v>0</v>
      </c>
      <c r="I109" s="173">
        <v>13116</v>
      </c>
      <c r="J109" s="173">
        <v>0</v>
      </c>
      <c r="K109" s="173">
        <v>13116</v>
      </c>
      <c r="L109" s="173">
        <v>0</v>
      </c>
      <c r="M109" s="173">
        <v>0</v>
      </c>
      <c r="N109" s="173">
        <v>0</v>
      </c>
      <c r="O109" s="173">
        <v>13116</v>
      </c>
      <c r="P109" s="173">
        <v>0</v>
      </c>
      <c r="AL109" s="173">
        <v>0</v>
      </c>
      <c r="AM109" s="173">
        <v>4181.0399887676003</v>
      </c>
      <c r="AN109" s="173">
        <v>4181.0399887676003</v>
      </c>
    </row>
    <row r="110" spans="1:40">
      <c r="A110" s="173" t="s">
        <v>155</v>
      </c>
      <c r="B110" s="173" t="s">
        <v>242</v>
      </c>
      <c r="C110" s="173" t="s">
        <v>31</v>
      </c>
      <c r="D110" s="142">
        <v>0</v>
      </c>
      <c r="E110" s="142">
        <f t="shared" si="2"/>
        <v>0</v>
      </c>
      <c r="F110" s="142">
        <f t="shared" si="3"/>
        <v>0</v>
      </c>
      <c r="I110" s="173">
        <v>13402</v>
      </c>
      <c r="J110" s="173">
        <v>0</v>
      </c>
      <c r="K110" s="173">
        <v>13402</v>
      </c>
      <c r="L110" s="173">
        <v>0</v>
      </c>
      <c r="M110" s="173">
        <v>0</v>
      </c>
      <c r="N110" s="173">
        <v>0</v>
      </c>
      <c r="O110" s="173">
        <v>13402</v>
      </c>
      <c r="P110" s="173">
        <v>0</v>
      </c>
      <c r="AL110" s="173">
        <v>0</v>
      </c>
      <c r="AM110" s="173">
        <v>5624.4729380628196</v>
      </c>
      <c r="AN110" s="173">
        <v>5624.4729380628196</v>
      </c>
    </row>
    <row r="111" spans="1:40">
      <c r="A111" s="173" t="s">
        <v>155</v>
      </c>
      <c r="B111" s="173" t="s">
        <v>242</v>
      </c>
      <c r="C111" s="173" t="s">
        <v>232</v>
      </c>
      <c r="D111" s="142">
        <v>0</v>
      </c>
      <c r="E111" s="142">
        <f t="shared" si="2"/>
        <v>0</v>
      </c>
      <c r="F111" s="142">
        <f t="shared" si="3"/>
        <v>0</v>
      </c>
      <c r="I111" s="173">
        <v>13402</v>
      </c>
      <c r="J111" s="173">
        <v>0</v>
      </c>
      <c r="K111" s="173">
        <v>13402</v>
      </c>
      <c r="L111" s="173">
        <v>0</v>
      </c>
      <c r="M111" s="173">
        <v>0</v>
      </c>
      <c r="N111" s="173">
        <v>0</v>
      </c>
      <c r="O111" s="173">
        <v>13402</v>
      </c>
      <c r="P111" s="173">
        <v>0</v>
      </c>
      <c r="AL111" s="173">
        <v>0</v>
      </c>
      <c r="AM111" s="173">
        <v>4142.2650933265004</v>
      </c>
      <c r="AN111" s="173">
        <v>4142.2650933264604</v>
      </c>
    </row>
    <row r="112" spans="1:40">
      <c r="A112" s="173" t="s">
        <v>156</v>
      </c>
      <c r="B112" s="173" t="s">
        <v>243</v>
      </c>
      <c r="C112" s="173" t="s">
        <v>31</v>
      </c>
      <c r="D112" s="142">
        <v>0</v>
      </c>
      <c r="E112" s="142">
        <f t="shared" si="2"/>
        <v>0</v>
      </c>
      <c r="F112" s="142">
        <f t="shared" si="3"/>
        <v>0</v>
      </c>
      <c r="I112" s="173">
        <v>11831</v>
      </c>
      <c r="J112" s="173">
        <v>0</v>
      </c>
      <c r="K112" s="173">
        <v>11831</v>
      </c>
      <c r="L112" s="173">
        <v>0</v>
      </c>
      <c r="M112" s="173">
        <v>0</v>
      </c>
      <c r="N112" s="173">
        <v>0</v>
      </c>
      <c r="O112" s="173">
        <v>11831</v>
      </c>
      <c r="P112" s="173">
        <v>0</v>
      </c>
      <c r="AL112" s="173">
        <v>0</v>
      </c>
      <c r="AM112" s="173">
        <v>5644.5648863915503</v>
      </c>
      <c r="AN112" s="173">
        <v>5644.5648863915403</v>
      </c>
    </row>
    <row r="113" spans="1:58">
      <c r="A113" s="173" t="s">
        <v>156</v>
      </c>
      <c r="B113" s="173" t="s">
        <v>243</v>
      </c>
      <c r="C113" s="173" t="s">
        <v>232</v>
      </c>
      <c r="D113" s="142">
        <v>0</v>
      </c>
      <c r="E113" s="142">
        <f t="shared" si="2"/>
        <v>0</v>
      </c>
      <c r="F113" s="142">
        <f t="shared" si="3"/>
        <v>0</v>
      </c>
      <c r="I113" s="173">
        <v>11831</v>
      </c>
      <c r="J113" s="173">
        <v>0</v>
      </c>
      <c r="K113" s="173">
        <v>11831</v>
      </c>
      <c r="L113" s="173">
        <v>0</v>
      </c>
      <c r="M113" s="173">
        <v>0</v>
      </c>
      <c r="N113" s="173">
        <v>0</v>
      </c>
      <c r="O113" s="173">
        <v>11831</v>
      </c>
      <c r="P113" s="173">
        <v>0</v>
      </c>
      <c r="AL113" s="173">
        <v>0</v>
      </c>
      <c r="AM113" s="173">
        <v>4131.9759230005502</v>
      </c>
      <c r="AN113" s="173">
        <v>4131.9759230005402</v>
      </c>
    </row>
    <row r="114" spans="1:58">
      <c r="A114" s="173" t="s">
        <v>157</v>
      </c>
      <c r="B114" s="173" t="s">
        <v>244</v>
      </c>
      <c r="C114" s="173" t="s">
        <v>31</v>
      </c>
      <c r="D114" s="142">
        <v>0</v>
      </c>
      <c r="E114" s="142">
        <f t="shared" si="2"/>
        <v>0</v>
      </c>
      <c r="F114" s="142">
        <f t="shared" si="3"/>
        <v>0</v>
      </c>
      <c r="I114" s="173">
        <v>13146</v>
      </c>
      <c r="J114" s="173">
        <v>0</v>
      </c>
      <c r="K114" s="173">
        <v>13146</v>
      </c>
      <c r="L114" s="173">
        <v>0</v>
      </c>
      <c r="M114" s="173">
        <v>0</v>
      </c>
      <c r="N114" s="173">
        <v>0</v>
      </c>
      <c r="O114" s="173">
        <v>13146</v>
      </c>
      <c r="P114" s="173">
        <v>0</v>
      </c>
      <c r="AL114" s="173">
        <v>0</v>
      </c>
      <c r="AM114" s="173">
        <v>5532.2877019165198</v>
      </c>
      <c r="AN114" s="173">
        <v>5532.2877019165398</v>
      </c>
    </row>
    <row r="115" spans="1:58">
      <c r="A115" s="173" t="s">
        <v>157</v>
      </c>
      <c r="B115" s="173" t="s">
        <v>244</v>
      </c>
      <c r="C115" s="173" t="s">
        <v>232</v>
      </c>
      <c r="D115" s="142">
        <v>0</v>
      </c>
      <c r="E115" s="142">
        <f t="shared" si="2"/>
        <v>0</v>
      </c>
      <c r="F115" s="142">
        <f t="shared" si="3"/>
        <v>0</v>
      </c>
      <c r="I115" s="173">
        <v>13146</v>
      </c>
      <c r="J115" s="173">
        <v>0</v>
      </c>
      <c r="K115" s="173">
        <v>13146</v>
      </c>
      <c r="L115" s="173">
        <v>0</v>
      </c>
      <c r="M115" s="173">
        <v>0</v>
      </c>
      <c r="N115" s="173">
        <v>0</v>
      </c>
      <c r="O115" s="173">
        <v>13146</v>
      </c>
      <c r="P115" s="173">
        <v>0</v>
      </c>
      <c r="AL115" s="173">
        <v>0</v>
      </c>
      <c r="AM115" s="173">
        <v>4069.4899797972098</v>
      </c>
      <c r="AN115" s="173">
        <v>4069.4899797972098</v>
      </c>
    </row>
    <row r="116" spans="1:58">
      <c r="A116" s="173" t="s">
        <v>158</v>
      </c>
      <c r="B116" s="173" t="s">
        <v>245</v>
      </c>
      <c r="C116" s="173" t="s">
        <v>31</v>
      </c>
      <c r="D116" s="142">
        <v>0</v>
      </c>
      <c r="E116" s="142">
        <f t="shared" si="2"/>
        <v>0</v>
      </c>
      <c r="F116" s="142">
        <f t="shared" si="3"/>
        <v>0</v>
      </c>
      <c r="I116" s="173">
        <v>10374</v>
      </c>
      <c r="J116" s="173">
        <v>0</v>
      </c>
      <c r="K116" s="173">
        <v>10374</v>
      </c>
      <c r="L116" s="173">
        <v>0</v>
      </c>
      <c r="M116" s="173">
        <v>0</v>
      </c>
      <c r="N116" s="173">
        <v>0</v>
      </c>
      <c r="O116" s="173">
        <v>10374</v>
      </c>
      <c r="P116" s="173">
        <v>0</v>
      </c>
      <c r="AL116" s="173">
        <v>0</v>
      </c>
      <c r="AM116" s="173">
        <v>5552.21086736899</v>
      </c>
      <c r="AN116" s="173">
        <v>5552.21086736898</v>
      </c>
    </row>
    <row r="117" spans="1:58">
      <c r="A117" s="173" t="s">
        <v>158</v>
      </c>
      <c r="B117" s="173" t="s">
        <v>245</v>
      </c>
      <c r="C117" s="173" t="s">
        <v>232</v>
      </c>
      <c r="D117" s="142">
        <v>0</v>
      </c>
      <c r="E117" s="142">
        <f t="shared" si="2"/>
        <v>0</v>
      </c>
      <c r="F117" s="142">
        <f t="shared" si="3"/>
        <v>0</v>
      </c>
      <c r="I117" s="173">
        <v>10374</v>
      </c>
      <c r="J117" s="173">
        <v>0</v>
      </c>
      <c r="K117" s="173">
        <v>10374</v>
      </c>
      <c r="L117" s="173">
        <v>0</v>
      </c>
      <c r="M117" s="173">
        <v>0</v>
      </c>
      <c r="N117" s="173">
        <v>0</v>
      </c>
      <c r="O117" s="173">
        <v>10374</v>
      </c>
      <c r="P117" s="173">
        <v>0</v>
      </c>
      <c r="AL117" s="173">
        <v>0</v>
      </c>
      <c r="AM117" s="173">
        <v>4094.2703191648002</v>
      </c>
      <c r="AN117" s="173">
        <v>4094.2703191647902</v>
      </c>
    </row>
    <row r="118" spans="1:58">
      <c r="A118" s="173" t="s">
        <v>159</v>
      </c>
      <c r="B118" s="173" t="s">
        <v>246</v>
      </c>
      <c r="C118" s="173" t="s">
        <v>31</v>
      </c>
      <c r="D118" s="142">
        <v>0</v>
      </c>
      <c r="E118" s="142">
        <f t="shared" si="2"/>
        <v>0</v>
      </c>
      <c r="F118" s="142">
        <f t="shared" si="3"/>
        <v>0</v>
      </c>
      <c r="I118" s="173">
        <v>12410</v>
      </c>
      <c r="J118" s="173">
        <v>0</v>
      </c>
      <c r="K118" s="173">
        <v>12410</v>
      </c>
      <c r="L118" s="173">
        <v>0</v>
      </c>
      <c r="M118" s="173">
        <v>0</v>
      </c>
      <c r="N118" s="173">
        <v>0</v>
      </c>
      <c r="O118" s="173">
        <v>12410</v>
      </c>
      <c r="P118" s="173">
        <v>0</v>
      </c>
      <c r="AL118" s="173">
        <v>0</v>
      </c>
      <c r="AM118" s="173">
        <v>5738.8231237960199</v>
      </c>
      <c r="AN118" s="173">
        <v>5738.8231237960099</v>
      </c>
    </row>
    <row r="119" spans="1:58">
      <c r="A119" s="173" t="s">
        <v>159</v>
      </c>
      <c r="B119" s="173" t="s">
        <v>246</v>
      </c>
      <c r="C119" s="173" t="s">
        <v>232</v>
      </c>
      <c r="D119" s="142">
        <v>0</v>
      </c>
      <c r="E119" s="142">
        <f t="shared" ref="E119:E151" si="4">4*G119</f>
        <v>0</v>
      </c>
      <c r="F119" s="142">
        <f t="shared" ref="F119:F151" si="5">4*H119</f>
        <v>0</v>
      </c>
      <c r="I119" s="173">
        <v>12410</v>
      </c>
      <c r="J119" s="173">
        <v>0</v>
      </c>
      <c r="K119" s="173">
        <v>12410</v>
      </c>
      <c r="L119" s="173">
        <v>0</v>
      </c>
      <c r="M119" s="173">
        <v>0</v>
      </c>
      <c r="N119" s="173">
        <v>0</v>
      </c>
      <c r="O119" s="173">
        <v>12410</v>
      </c>
      <c r="P119" s="173">
        <v>0</v>
      </c>
      <c r="AL119" s="173">
        <v>0</v>
      </c>
      <c r="AM119" s="173">
        <v>4203.8575937374098</v>
      </c>
      <c r="AN119" s="173">
        <v>4203.8575937374299</v>
      </c>
    </row>
    <row r="120" spans="1:58">
      <c r="A120" s="173" t="s">
        <v>160</v>
      </c>
      <c r="B120" s="173" t="s">
        <v>247</v>
      </c>
      <c r="C120" s="173" t="s">
        <v>31</v>
      </c>
      <c r="D120" s="142">
        <v>0</v>
      </c>
      <c r="E120" s="142">
        <f t="shared" si="4"/>
        <v>0</v>
      </c>
      <c r="F120" s="142">
        <f t="shared" si="5"/>
        <v>0</v>
      </c>
      <c r="I120" s="173">
        <v>12776</v>
      </c>
      <c r="J120" s="173">
        <v>0</v>
      </c>
      <c r="K120" s="173">
        <v>12776</v>
      </c>
      <c r="L120" s="173">
        <v>0</v>
      </c>
      <c r="M120" s="173">
        <v>0</v>
      </c>
      <c r="N120" s="173">
        <v>0</v>
      </c>
      <c r="O120" s="173">
        <v>12776</v>
      </c>
      <c r="P120" s="173">
        <v>0</v>
      </c>
      <c r="AL120" s="173">
        <v>0</v>
      </c>
      <c r="AM120" s="173">
        <v>5658.3774405272197</v>
      </c>
      <c r="AN120" s="173">
        <v>5658.3774405272297</v>
      </c>
    </row>
    <row r="121" spans="1:58">
      <c r="A121" s="173" t="s">
        <v>160</v>
      </c>
      <c r="B121" s="173" t="s">
        <v>247</v>
      </c>
      <c r="C121" s="173" t="s">
        <v>232</v>
      </c>
      <c r="D121" s="142">
        <v>0</v>
      </c>
      <c r="E121" s="142">
        <f t="shared" si="4"/>
        <v>0</v>
      </c>
      <c r="F121" s="142">
        <f t="shared" si="5"/>
        <v>0</v>
      </c>
      <c r="I121" s="173">
        <v>12776</v>
      </c>
      <c r="J121" s="173">
        <v>0</v>
      </c>
      <c r="K121" s="173">
        <v>12776</v>
      </c>
      <c r="L121" s="173">
        <v>0</v>
      </c>
      <c r="M121" s="173">
        <v>0</v>
      </c>
      <c r="N121" s="173">
        <v>0</v>
      </c>
      <c r="O121" s="173">
        <v>12776</v>
      </c>
      <c r="P121" s="173">
        <v>0</v>
      </c>
      <c r="AL121" s="173">
        <v>0</v>
      </c>
      <c r="AM121" s="173">
        <v>4151.6666099438498</v>
      </c>
      <c r="AN121" s="173">
        <v>4151.6666099438198</v>
      </c>
    </row>
    <row r="122" spans="1:58">
      <c r="A122" s="173" t="s">
        <v>161</v>
      </c>
      <c r="B122" s="173" t="s">
        <v>234</v>
      </c>
      <c r="C122" s="173" t="s">
        <v>41</v>
      </c>
      <c r="D122" s="142">
        <v>0.44468531608581596</v>
      </c>
      <c r="E122" s="142">
        <f t="shared" si="4"/>
        <v>2.1241960525512682</v>
      </c>
      <c r="F122" s="142">
        <f t="shared" si="5"/>
        <v>1.8675938248634321E-2</v>
      </c>
      <c r="G122" s="173">
        <v>0.53104901313781705</v>
      </c>
      <c r="H122" s="173">
        <v>4.6689845621585803E-3</v>
      </c>
      <c r="I122" s="173">
        <v>10583</v>
      </c>
      <c r="J122" s="173">
        <v>1</v>
      </c>
      <c r="K122" s="173">
        <v>10582</v>
      </c>
      <c r="L122" s="173">
        <v>1</v>
      </c>
      <c r="M122" s="173">
        <v>0</v>
      </c>
      <c r="N122" s="173">
        <v>0</v>
      </c>
      <c r="O122" s="173">
        <v>10582</v>
      </c>
      <c r="P122" s="173">
        <v>0.111171322057368</v>
      </c>
      <c r="X122" s="173">
        <v>11735.544921875</v>
      </c>
      <c r="AA122" s="173" t="s">
        <v>233</v>
      </c>
      <c r="AB122" s="173">
        <v>1</v>
      </c>
      <c r="AE122" s="173">
        <v>4.3480475222542996</v>
      </c>
      <c r="AF122" s="173">
        <v>0</v>
      </c>
      <c r="AG122" s="173">
        <v>50</v>
      </c>
      <c r="AJ122" s="173">
        <v>133.70118805635801</v>
      </c>
      <c r="AK122" s="173">
        <v>0</v>
      </c>
      <c r="AL122" s="173">
        <v>15428.814453125</v>
      </c>
      <c r="AM122" s="173">
        <v>9408.7108294109003</v>
      </c>
      <c r="AN122" s="173">
        <v>9409.2796760162291</v>
      </c>
      <c r="AS122" s="173">
        <v>0.27672490477562001</v>
      </c>
      <c r="AT122" s="173">
        <v>3.0126390978694E-2</v>
      </c>
      <c r="BA122" s="173">
        <v>2.5684932905670101</v>
      </c>
      <c r="BB122" s="173">
        <v>0</v>
      </c>
      <c r="BE122" s="173">
        <v>89.212332264175203</v>
      </c>
      <c r="BF122" s="173">
        <v>10.787667735824799</v>
      </c>
    </row>
    <row r="123" spans="1:58">
      <c r="A123" s="173" t="s">
        <v>161</v>
      </c>
      <c r="B123" s="173" t="s">
        <v>234</v>
      </c>
      <c r="C123" s="173" t="s">
        <v>233</v>
      </c>
      <c r="D123" s="142">
        <v>0.44468531608581596</v>
      </c>
      <c r="E123" s="142">
        <f t="shared" si="4"/>
        <v>2.1241960525512682</v>
      </c>
      <c r="F123" s="142">
        <f t="shared" si="5"/>
        <v>1.8675938248634321E-2</v>
      </c>
      <c r="G123" s="173">
        <v>0.53104901313781705</v>
      </c>
      <c r="H123" s="173">
        <v>4.6689845621585803E-3</v>
      </c>
      <c r="I123" s="173">
        <v>10583</v>
      </c>
      <c r="J123" s="173">
        <v>1</v>
      </c>
      <c r="K123" s="173">
        <v>10582</v>
      </c>
      <c r="L123" s="173">
        <v>1</v>
      </c>
      <c r="M123" s="173">
        <v>0</v>
      </c>
      <c r="N123" s="173">
        <v>0</v>
      </c>
      <c r="O123" s="173">
        <v>10582</v>
      </c>
      <c r="P123" s="173">
        <v>0.111171322057368</v>
      </c>
      <c r="X123" s="173">
        <v>6532.54052734375</v>
      </c>
      <c r="AL123" s="173">
        <v>6916.74951171875</v>
      </c>
      <c r="AM123" s="173">
        <v>4251.7134087662998</v>
      </c>
      <c r="AN123" s="173">
        <v>4251.9652311326399</v>
      </c>
      <c r="AS123" s="173">
        <v>0.27672490477562001</v>
      </c>
      <c r="AT123" s="173">
        <v>3.0126390978694E-2</v>
      </c>
    </row>
    <row r="124" spans="1:58">
      <c r="A124" s="173" t="s">
        <v>162</v>
      </c>
      <c r="B124" s="173" t="s">
        <v>235</v>
      </c>
      <c r="C124" s="173" t="s">
        <v>41</v>
      </c>
      <c r="D124" s="142">
        <v>0</v>
      </c>
      <c r="E124" s="142">
        <f t="shared" si="4"/>
        <v>1.0470328330993639</v>
      </c>
      <c r="F124" s="142">
        <f t="shared" si="5"/>
        <v>0</v>
      </c>
      <c r="G124" s="173">
        <v>0.26175820827484098</v>
      </c>
      <c r="H124" s="173">
        <v>0</v>
      </c>
      <c r="I124" s="173">
        <v>13467</v>
      </c>
      <c r="J124" s="173">
        <v>0</v>
      </c>
      <c r="K124" s="173">
        <v>13467</v>
      </c>
      <c r="L124" s="173">
        <v>0</v>
      </c>
      <c r="M124" s="173">
        <v>0</v>
      </c>
      <c r="N124" s="173">
        <v>0</v>
      </c>
      <c r="O124" s="173">
        <v>13467</v>
      </c>
      <c r="P124" s="173">
        <v>0</v>
      </c>
      <c r="X124" s="173">
        <v>11735.544921875</v>
      </c>
      <c r="AA124" s="173" t="s">
        <v>233</v>
      </c>
      <c r="AL124" s="173">
        <v>0</v>
      </c>
      <c r="AM124" s="173">
        <v>9305.9643251573907</v>
      </c>
      <c r="AN124" s="173">
        <v>9305.9643251573198</v>
      </c>
      <c r="AS124" s="173">
        <v>0.119601249694824</v>
      </c>
      <c r="AT124" s="173">
        <v>0</v>
      </c>
    </row>
    <row r="125" spans="1:58">
      <c r="A125" s="173" t="s">
        <v>162</v>
      </c>
      <c r="B125" s="173" t="s">
        <v>235</v>
      </c>
      <c r="C125" s="173" t="s">
        <v>233</v>
      </c>
      <c r="D125" s="142">
        <v>0</v>
      </c>
      <c r="E125" s="142">
        <f t="shared" si="4"/>
        <v>1.0470328330993639</v>
      </c>
      <c r="F125" s="142">
        <f t="shared" si="5"/>
        <v>0</v>
      </c>
      <c r="G125" s="173">
        <v>0.26175820827484098</v>
      </c>
      <c r="H125" s="173">
        <v>0</v>
      </c>
      <c r="I125" s="173">
        <v>13467</v>
      </c>
      <c r="J125" s="173">
        <v>0</v>
      </c>
      <c r="K125" s="173">
        <v>13467</v>
      </c>
      <c r="L125" s="173">
        <v>0</v>
      </c>
      <c r="M125" s="173">
        <v>0</v>
      </c>
      <c r="N125" s="173">
        <v>0</v>
      </c>
      <c r="O125" s="173">
        <v>13467</v>
      </c>
      <c r="P125" s="173">
        <v>0</v>
      </c>
      <c r="X125" s="173">
        <v>6532.54052734375</v>
      </c>
      <c r="AL125" s="173">
        <v>0</v>
      </c>
      <c r="AM125" s="173">
        <v>4198.6482093671102</v>
      </c>
      <c r="AN125" s="173">
        <v>4198.6482093670902</v>
      </c>
      <c r="AS125" s="173">
        <v>0.119601249694824</v>
      </c>
      <c r="AT125" s="173">
        <v>0</v>
      </c>
    </row>
    <row r="126" spans="1:58">
      <c r="A126" s="173" t="s">
        <v>163</v>
      </c>
      <c r="B126" s="173" t="s">
        <v>236</v>
      </c>
      <c r="C126" s="173" t="s">
        <v>41</v>
      </c>
      <c r="D126" s="142">
        <v>0</v>
      </c>
      <c r="E126" s="142">
        <f t="shared" si="4"/>
        <v>1.1172250509262081</v>
      </c>
      <c r="F126" s="142">
        <f t="shared" si="5"/>
        <v>0</v>
      </c>
      <c r="G126" s="173">
        <v>0.27930626273155201</v>
      </c>
      <c r="H126" s="173">
        <v>0</v>
      </c>
      <c r="I126" s="173">
        <v>12621</v>
      </c>
      <c r="J126" s="173">
        <v>0</v>
      </c>
      <c r="K126" s="173">
        <v>12621</v>
      </c>
      <c r="L126" s="173">
        <v>0</v>
      </c>
      <c r="M126" s="173">
        <v>0</v>
      </c>
      <c r="N126" s="173">
        <v>0</v>
      </c>
      <c r="O126" s="173">
        <v>12621</v>
      </c>
      <c r="P126" s="173">
        <v>0</v>
      </c>
      <c r="X126" s="173">
        <v>11735.544921875</v>
      </c>
      <c r="AA126" s="173" t="s">
        <v>233</v>
      </c>
      <c r="AL126" s="173">
        <v>0</v>
      </c>
      <c r="AM126" s="173">
        <v>9386.7392045778106</v>
      </c>
      <c r="AN126" s="173">
        <v>9386.7392045777797</v>
      </c>
      <c r="AS126" s="173">
        <v>0.12761870026588401</v>
      </c>
      <c r="AT126" s="173">
        <v>0</v>
      </c>
    </row>
    <row r="127" spans="1:58">
      <c r="A127" s="173" t="s">
        <v>163</v>
      </c>
      <c r="B127" s="173" t="s">
        <v>236</v>
      </c>
      <c r="C127" s="173" t="s">
        <v>233</v>
      </c>
      <c r="D127" s="142">
        <v>0</v>
      </c>
      <c r="E127" s="142">
        <f t="shared" si="4"/>
        <v>1.1172250509262081</v>
      </c>
      <c r="F127" s="142">
        <f t="shared" si="5"/>
        <v>0</v>
      </c>
      <c r="G127" s="173">
        <v>0.27930626273155201</v>
      </c>
      <c r="H127" s="173">
        <v>0</v>
      </c>
      <c r="I127" s="173">
        <v>12621</v>
      </c>
      <c r="J127" s="173">
        <v>0</v>
      </c>
      <c r="K127" s="173">
        <v>12621</v>
      </c>
      <c r="L127" s="173">
        <v>0</v>
      </c>
      <c r="M127" s="173">
        <v>0</v>
      </c>
      <c r="N127" s="173">
        <v>0</v>
      </c>
      <c r="O127" s="173">
        <v>12621</v>
      </c>
      <c r="P127" s="173">
        <v>0</v>
      </c>
      <c r="X127" s="173">
        <v>6532.54052734375</v>
      </c>
      <c r="AL127" s="173">
        <v>0</v>
      </c>
      <c r="AM127" s="173">
        <v>4232.47226298648</v>
      </c>
      <c r="AN127" s="173">
        <v>4232.47226298649</v>
      </c>
      <c r="AS127" s="173">
        <v>0.12761870026588401</v>
      </c>
      <c r="AT127" s="173">
        <v>0</v>
      </c>
    </row>
    <row r="128" spans="1:58">
      <c r="A128" s="173" t="s">
        <v>164</v>
      </c>
      <c r="B128" s="173" t="s">
        <v>237</v>
      </c>
      <c r="C128" s="173" t="s">
        <v>41</v>
      </c>
      <c r="D128" s="142">
        <v>0.43092188835143996</v>
      </c>
      <c r="E128" s="142">
        <f t="shared" si="4"/>
        <v>2.058438777923584</v>
      </c>
      <c r="F128" s="142">
        <f t="shared" si="5"/>
        <v>1.809792406857012E-2</v>
      </c>
      <c r="G128" s="173">
        <v>0.514609694480896</v>
      </c>
      <c r="H128" s="173">
        <v>4.5244810171425299E-3</v>
      </c>
      <c r="I128" s="173">
        <v>10921</v>
      </c>
      <c r="J128" s="173">
        <v>1</v>
      </c>
      <c r="K128" s="173">
        <v>10920</v>
      </c>
      <c r="L128" s="173">
        <v>0</v>
      </c>
      <c r="M128" s="173">
        <v>1</v>
      </c>
      <c r="N128" s="173">
        <v>0</v>
      </c>
      <c r="O128" s="173">
        <v>10920</v>
      </c>
      <c r="P128" s="173">
        <v>0</v>
      </c>
      <c r="X128" s="173">
        <v>11735.544921875</v>
      </c>
      <c r="AA128" s="173" t="s">
        <v>233</v>
      </c>
      <c r="AG128" s="173">
        <v>100</v>
      </c>
      <c r="AJ128" s="173">
        <v>249.813694803061</v>
      </c>
      <c r="AK128" s="173">
        <v>0</v>
      </c>
      <c r="AL128" s="173">
        <v>13714.67578125</v>
      </c>
      <c r="AM128" s="173">
        <v>9549.7086374303799</v>
      </c>
      <c r="AN128" s="173">
        <v>9550.0900097537906</v>
      </c>
      <c r="AS128" s="173">
        <v>0.268159419298172</v>
      </c>
      <c r="AT128" s="173">
        <v>2.9193980619311301E-2</v>
      </c>
      <c r="BE128" s="173">
        <v>168.45115119024501</v>
      </c>
      <c r="BF128" s="173">
        <v>31.548848809755398</v>
      </c>
    </row>
    <row r="129" spans="1:58">
      <c r="A129" s="173" t="s">
        <v>164</v>
      </c>
      <c r="B129" s="173" t="s">
        <v>237</v>
      </c>
      <c r="C129" s="173" t="s">
        <v>233</v>
      </c>
      <c r="D129" s="142">
        <v>0</v>
      </c>
      <c r="E129" s="142">
        <f t="shared" si="4"/>
        <v>1.291159987449644</v>
      </c>
      <c r="F129" s="142">
        <f t="shared" si="5"/>
        <v>0</v>
      </c>
      <c r="G129" s="173">
        <v>0.322789996862411</v>
      </c>
      <c r="H129" s="173">
        <v>0</v>
      </c>
      <c r="I129" s="173">
        <v>10921</v>
      </c>
      <c r="J129" s="173">
        <v>0</v>
      </c>
      <c r="K129" s="173">
        <v>10921</v>
      </c>
      <c r="L129" s="173">
        <v>0</v>
      </c>
      <c r="M129" s="173">
        <v>1</v>
      </c>
      <c r="N129" s="173">
        <v>0</v>
      </c>
      <c r="O129" s="173">
        <v>10920</v>
      </c>
      <c r="P129" s="173">
        <v>0</v>
      </c>
      <c r="X129" s="173">
        <v>6532.54052734375</v>
      </c>
      <c r="AL129" s="173">
        <v>0</v>
      </c>
      <c r="AM129" s="173">
        <v>4309.0645840731004</v>
      </c>
      <c r="AN129" s="173">
        <v>4309.0645840731004</v>
      </c>
      <c r="AS129" s="173">
        <v>0.14748549461364699</v>
      </c>
      <c r="AT129" s="173">
        <v>0</v>
      </c>
    </row>
    <row r="130" spans="1:58">
      <c r="A130" s="173" t="s">
        <v>165</v>
      </c>
      <c r="B130" s="173" t="s">
        <v>238</v>
      </c>
      <c r="C130" s="173" t="s">
        <v>41</v>
      </c>
      <c r="D130" s="142">
        <v>0</v>
      </c>
      <c r="E130" s="142">
        <f t="shared" si="4"/>
        <v>1.2809541225433361</v>
      </c>
      <c r="F130" s="142">
        <f t="shared" si="5"/>
        <v>0</v>
      </c>
      <c r="G130" s="173">
        <v>0.32023853063583402</v>
      </c>
      <c r="H130" s="173">
        <v>0</v>
      </c>
      <c r="I130" s="173">
        <v>11008</v>
      </c>
      <c r="J130" s="173">
        <v>0</v>
      </c>
      <c r="K130" s="173">
        <v>11008</v>
      </c>
      <c r="L130" s="173">
        <v>0</v>
      </c>
      <c r="M130" s="173">
        <v>0</v>
      </c>
      <c r="N130" s="173">
        <v>0</v>
      </c>
      <c r="O130" s="173">
        <v>11008</v>
      </c>
      <c r="P130" s="173">
        <v>0</v>
      </c>
      <c r="X130" s="173">
        <v>11735.544921875</v>
      </c>
      <c r="AA130" s="173" t="s">
        <v>233</v>
      </c>
      <c r="AL130" s="173">
        <v>0</v>
      </c>
      <c r="AM130" s="173">
        <v>9377.5667517906004</v>
      </c>
      <c r="AN130" s="173">
        <v>9377.5667517905695</v>
      </c>
      <c r="AS130" s="173">
        <v>0.14631979167461401</v>
      </c>
      <c r="AT130" s="173">
        <v>0</v>
      </c>
    </row>
    <row r="131" spans="1:58">
      <c r="A131" s="173" t="s">
        <v>165</v>
      </c>
      <c r="B131" s="173" t="s">
        <v>238</v>
      </c>
      <c r="C131" s="173" t="s">
        <v>233</v>
      </c>
      <c r="D131" s="142">
        <v>0</v>
      </c>
      <c r="E131" s="142">
        <f t="shared" si="4"/>
        <v>1.2809541225433361</v>
      </c>
      <c r="F131" s="142">
        <f t="shared" si="5"/>
        <v>0</v>
      </c>
      <c r="G131" s="173">
        <v>0.32023853063583402</v>
      </c>
      <c r="H131" s="173">
        <v>0</v>
      </c>
      <c r="I131" s="173">
        <v>11008</v>
      </c>
      <c r="J131" s="173">
        <v>0</v>
      </c>
      <c r="K131" s="173">
        <v>11008</v>
      </c>
      <c r="L131" s="173">
        <v>0</v>
      </c>
      <c r="M131" s="173">
        <v>0</v>
      </c>
      <c r="N131" s="173">
        <v>0</v>
      </c>
      <c r="O131" s="173">
        <v>11008</v>
      </c>
      <c r="P131" s="173">
        <v>0</v>
      </c>
      <c r="X131" s="173">
        <v>6532.54052734375</v>
      </c>
      <c r="AL131" s="173">
        <v>0</v>
      </c>
      <c r="AM131" s="173">
        <v>4200.3797534676496</v>
      </c>
      <c r="AN131" s="173">
        <v>4200.3797534676596</v>
      </c>
      <c r="AS131" s="173">
        <v>0.14631979167461401</v>
      </c>
      <c r="AT131" s="173">
        <v>0</v>
      </c>
    </row>
    <row r="132" spans="1:58">
      <c r="A132" s="173" t="s">
        <v>166</v>
      </c>
      <c r="B132" s="173" t="s">
        <v>239</v>
      </c>
      <c r="C132" s="173" t="s">
        <v>41</v>
      </c>
      <c r="D132" s="142">
        <v>0</v>
      </c>
      <c r="E132" s="142">
        <f t="shared" si="4"/>
        <v>1.16832995414734</v>
      </c>
      <c r="F132" s="142">
        <f t="shared" si="5"/>
        <v>0</v>
      </c>
      <c r="G132" s="173">
        <v>0.29208248853683499</v>
      </c>
      <c r="H132" s="173">
        <v>0</v>
      </c>
      <c r="I132" s="173">
        <v>12069</v>
      </c>
      <c r="J132" s="173">
        <v>0</v>
      </c>
      <c r="K132" s="173">
        <v>12069</v>
      </c>
      <c r="L132" s="173">
        <v>0</v>
      </c>
      <c r="M132" s="173">
        <v>0</v>
      </c>
      <c r="N132" s="173">
        <v>0</v>
      </c>
      <c r="O132" s="173">
        <v>12069</v>
      </c>
      <c r="P132" s="173">
        <v>0</v>
      </c>
      <c r="X132" s="173">
        <v>11735.544921875</v>
      </c>
      <c r="AA132" s="173" t="s">
        <v>233</v>
      </c>
      <c r="AL132" s="173">
        <v>0</v>
      </c>
      <c r="AM132" s="173">
        <v>9635.2441433761105</v>
      </c>
      <c r="AN132" s="173">
        <v>9635.2441433761596</v>
      </c>
      <c r="AS132" s="173">
        <v>0.13345591723918901</v>
      </c>
      <c r="AT132" s="173">
        <v>0</v>
      </c>
    </row>
    <row r="133" spans="1:58">
      <c r="A133" s="173" t="s">
        <v>166</v>
      </c>
      <c r="B133" s="173" t="s">
        <v>239</v>
      </c>
      <c r="C133" s="173" t="s">
        <v>233</v>
      </c>
      <c r="D133" s="142">
        <v>0</v>
      </c>
      <c r="E133" s="142">
        <f t="shared" si="4"/>
        <v>1.16832995414734</v>
      </c>
      <c r="F133" s="142">
        <f t="shared" si="5"/>
        <v>0</v>
      </c>
      <c r="G133" s="173">
        <v>0.29208248853683499</v>
      </c>
      <c r="H133" s="173">
        <v>0</v>
      </c>
      <c r="I133" s="173">
        <v>12069</v>
      </c>
      <c r="J133" s="173">
        <v>0</v>
      </c>
      <c r="K133" s="173">
        <v>12069</v>
      </c>
      <c r="L133" s="173">
        <v>0</v>
      </c>
      <c r="M133" s="173">
        <v>0</v>
      </c>
      <c r="N133" s="173">
        <v>0</v>
      </c>
      <c r="O133" s="173">
        <v>12069</v>
      </c>
      <c r="P133" s="173">
        <v>0</v>
      </c>
      <c r="X133" s="173">
        <v>6532.54052734375</v>
      </c>
      <c r="AL133" s="173">
        <v>0</v>
      </c>
      <c r="AM133" s="173">
        <v>4343.6245393107502</v>
      </c>
      <c r="AN133" s="173">
        <v>4343.6245393107502</v>
      </c>
      <c r="AS133" s="173">
        <v>0.13345591723918901</v>
      </c>
      <c r="AT133" s="173">
        <v>0</v>
      </c>
    </row>
    <row r="134" spans="1:58">
      <c r="A134" s="173" t="s">
        <v>167</v>
      </c>
      <c r="B134" s="173" t="s">
        <v>240</v>
      </c>
      <c r="C134" s="173" t="s">
        <v>41</v>
      </c>
      <c r="D134" s="142">
        <v>0</v>
      </c>
      <c r="E134" s="142">
        <f t="shared" si="4"/>
        <v>1.237444281578064</v>
      </c>
      <c r="F134" s="142">
        <f t="shared" si="5"/>
        <v>0</v>
      </c>
      <c r="G134" s="173">
        <v>0.30936107039451599</v>
      </c>
      <c r="H134" s="173">
        <v>0</v>
      </c>
      <c r="I134" s="173">
        <v>11395</v>
      </c>
      <c r="J134" s="173">
        <v>0</v>
      </c>
      <c r="K134" s="173">
        <v>11395</v>
      </c>
      <c r="L134" s="173">
        <v>0</v>
      </c>
      <c r="M134" s="173">
        <v>0</v>
      </c>
      <c r="N134" s="173">
        <v>0</v>
      </c>
      <c r="O134" s="173">
        <v>11395</v>
      </c>
      <c r="P134" s="173">
        <v>0</v>
      </c>
      <c r="X134" s="173">
        <v>11735.544921875</v>
      </c>
      <c r="AA134" s="173" t="s">
        <v>233</v>
      </c>
      <c r="AL134" s="173">
        <v>0</v>
      </c>
      <c r="AM134" s="173">
        <v>9495.6573831810092</v>
      </c>
      <c r="AN134" s="173">
        <v>9495.6573831809892</v>
      </c>
      <c r="AS134" s="173">
        <v>0.14135015010833701</v>
      </c>
      <c r="AT134" s="173">
        <v>0</v>
      </c>
      <c r="BF134" s="174"/>
    </row>
    <row r="135" spans="1:58">
      <c r="A135" s="173" t="s">
        <v>167</v>
      </c>
      <c r="B135" s="173" t="s">
        <v>240</v>
      </c>
      <c r="C135" s="173" t="s">
        <v>233</v>
      </c>
      <c r="D135" s="142">
        <v>0</v>
      </c>
      <c r="E135" s="142">
        <f t="shared" si="4"/>
        <v>1.237444281578064</v>
      </c>
      <c r="F135" s="142">
        <f t="shared" si="5"/>
        <v>0</v>
      </c>
      <c r="G135" s="173">
        <v>0.30936107039451599</v>
      </c>
      <c r="H135" s="173">
        <v>0</v>
      </c>
      <c r="I135" s="173">
        <v>11395</v>
      </c>
      <c r="J135" s="173">
        <v>0</v>
      </c>
      <c r="K135" s="173">
        <v>11395</v>
      </c>
      <c r="L135" s="173">
        <v>0</v>
      </c>
      <c r="M135" s="173">
        <v>0</v>
      </c>
      <c r="N135" s="173">
        <v>0</v>
      </c>
      <c r="O135" s="173">
        <v>11395</v>
      </c>
      <c r="P135" s="173">
        <v>0</v>
      </c>
      <c r="X135" s="173">
        <v>6532.54052734375</v>
      </c>
      <c r="AL135" s="173">
        <v>0</v>
      </c>
      <c r="AM135" s="173">
        <v>4251.2574628186403</v>
      </c>
      <c r="AN135" s="173">
        <v>4251.2574628186303</v>
      </c>
      <c r="AS135" s="173">
        <v>0.14135015010833701</v>
      </c>
      <c r="AT135" s="173">
        <v>0</v>
      </c>
    </row>
    <row r="136" spans="1:58">
      <c r="A136" s="173" t="s">
        <v>168</v>
      </c>
      <c r="B136" s="173" t="s">
        <v>241</v>
      </c>
      <c r="C136" s="173" t="s">
        <v>41</v>
      </c>
      <c r="D136" s="142">
        <v>0</v>
      </c>
      <c r="E136" s="142">
        <f t="shared" si="4"/>
        <v>1.04804480075836</v>
      </c>
      <c r="F136" s="142">
        <f t="shared" si="5"/>
        <v>0</v>
      </c>
      <c r="G136" s="173">
        <v>0.26201120018959001</v>
      </c>
      <c r="H136" s="173">
        <v>0</v>
      </c>
      <c r="I136" s="173">
        <v>13454</v>
      </c>
      <c r="J136" s="173">
        <v>0</v>
      </c>
      <c r="K136" s="173">
        <v>13454</v>
      </c>
      <c r="L136" s="173">
        <v>0</v>
      </c>
      <c r="M136" s="173">
        <v>0</v>
      </c>
      <c r="N136" s="173">
        <v>0</v>
      </c>
      <c r="O136" s="173">
        <v>13454</v>
      </c>
      <c r="P136" s="173">
        <v>0</v>
      </c>
      <c r="X136" s="173">
        <v>11735.544921875</v>
      </c>
      <c r="AA136" s="173" t="s">
        <v>233</v>
      </c>
      <c r="AL136" s="173">
        <v>0</v>
      </c>
      <c r="AM136" s="173">
        <v>9663.6963799755795</v>
      </c>
      <c r="AN136" s="173">
        <v>9663.6963799755795</v>
      </c>
      <c r="AS136" s="173">
        <v>0.11971682310104401</v>
      </c>
      <c r="AT136" s="173">
        <v>0</v>
      </c>
    </row>
    <row r="137" spans="1:58">
      <c r="A137" s="173" t="s">
        <v>168</v>
      </c>
      <c r="B137" s="173" t="s">
        <v>241</v>
      </c>
      <c r="C137" s="173" t="s">
        <v>233</v>
      </c>
      <c r="D137" s="142">
        <v>0</v>
      </c>
      <c r="E137" s="142">
        <f t="shared" si="4"/>
        <v>1.04804480075836</v>
      </c>
      <c r="F137" s="142">
        <f t="shared" si="5"/>
        <v>0</v>
      </c>
      <c r="G137" s="173">
        <v>0.26201120018959001</v>
      </c>
      <c r="H137" s="173">
        <v>0</v>
      </c>
      <c r="I137" s="173">
        <v>13454</v>
      </c>
      <c r="J137" s="173">
        <v>0</v>
      </c>
      <c r="K137" s="173">
        <v>13454</v>
      </c>
      <c r="L137" s="173">
        <v>0</v>
      </c>
      <c r="M137" s="173">
        <v>0</v>
      </c>
      <c r="N137" s="173">
        <v>0</v>
      </c>
      <c r="O137" s="173">
        <v>13454</v>
      </c>
      <c r="P137" s="173">
        <v>0</v>
      </c>
      <c r="X137" s="173">
        <v>6532.54052734375</v>
      </c>
      <c r="AL137" s="173">
        <v>0</v>
      </c>
      <c r="AM137" s="173">
        <v>4336.7272617140998</v>
      </c>
      <c r="AN137" s="173">
        <v>4336.7272617140898</v>
      </c>
      <c r="AS137" s="173">
        <v>0.11971682310104401</v>
      </c>
      <c r="AT137" s="173">
        <v>0</v>
      </c>
    </row>
    <row r="138" spans="1:58">
      <c r="A138" s="173" t="s">
        <v>200</v>
      </c>
      <c r="B138" s="173" t="s">
        <v>7</v>
      </c>
      <c r="C138" s="173" t="s">
        <v>41</v>
      </c>
      <c r="D138" s="142">
        <v>0.37119958400726399</v>
      </c>
      <c r="E138" s="142">
        <f t="shared" si="4"/>
        <v>1.7731131315231321</v>
      </c>
      <c r="F138" s="142">
        <f t="shared" si="5"/>
        <v>1.558979228138924E-2</v>
      </c>
      <c r="G138" s="173">
        <v>0.44327828288078303</v>
      </c>
      <c r="H138" s="173">
        <v>3.89744807034731E-3</v>
      </c>
      <c r="I138" s="173">
        <v>12678</v>
      </c>
      <c r="J138" s="173">
        <v>1</v>
      </c>
      <c r="K138" s="173">
        <v>12677</v>
      </c>
      <c r="L138" s="173">
        <v>0</v>
      </c>
      <c r="M138" s="173">
        <v>1</v>
      </c>
      <c r="N138" s="173">
        <v>0</v>
      </c>
      <c r="O138" s="173">
        <v>12677</v>
      </c>
      <c r="P138" s="173">
        <v>0</v>
      </c>
      <c r="X138" s="173">
        <v>11735.544921875</v>
      </c>
      <c r="AA138" s="173" t="s">
        <v>233</v>
      </c>
      <c r="AG138" s="173">
        <v>100</v>
      </c>
      <c r="AJ138" s="173">
        <v>249.81178832523199</v>
      </c>
      <c r="AK138" s="173">
        <v>0</v>
      </c>
      <c r="AL138" s="173">
        <v>14115.720703125</v>
      </c>
      <c r="AM138" s="173">
        <v>9171.6281592879204</v>
      </c>
      <c r="AN138" s="173">
        <v>9172.0181334592307</v>
      </c>
      <c r="AS138" s="173">
        <v>0.230992496013641</v>
      </c>
      <c r="AT138" s="173">
        <v>2.5148047134280201E-2</v>
      </c>
      <c r="BE138" s="173">
        <v>168.45099443285201</v>
      </c>
      <c r="BF138" s="173">
        <v>31.549005567147599</v>
      </c>
    </row>
    <row r="139" spans="1:58">
      <c r="A139" s="173" t="s">
        <v>200</v>
      </c>
      <c r="B139" s="173" t="s">
        <v>7</v>
      </c>
      <c r="C139" s="173" t="s">
        <v>233</v>
      </c>
      <c r="D139" s="142">
        <v>0</v>
      </c>
      <c r="E139" s="142">
        <f t="shared" si="4"/>
        <v>1.1122014522552479</v>
      </c>
      <c r="F139" s="142">
        <f t="shared" si="5"/>
        <v>0</v>
      </c>
      <c r="G139" s="173">
        <v>0.27805036306381198</v>
      </c>
      <c r="H139" s="173">
        <v>0</v>
      </c>
      <c r="I139" s="173">
        <v>12678</v>
      </c>
      <c r="J139" s="173">
        <v>0</v>
      </c>
      <c r="K139" s="173">
        <v>12678</v>
      </c>
      <c r="L139" s="173">
        <v>0</v>
      </c>
      <c r="M139" s="173">
        <v>1</v>
      </c>
      <c r="N139" s="173">
        <v>0</v>
      </c>
      <c r="O139" s="173">
        <v>12677</v>
      </c>
      <c r="P139" s="173">
        <v>0</v>
      </c>
      <c r="X139" s="173">
        <v>6532.54052734375</v>
      </c>
      <c r="AL139" s="173">
        <v>0</v>
      </c>
      <c r="AM139" s="173">
        <v>4123.2904827637303</v>
      </c>
      <c r="AN139" s="173">
        <v>4123.2904827637103</v>
      </c>
      <c r="AS139" s="173">
        <v>0.12704490125179299</v>
      </c>
      <c r="AT139" s="173">
        <v>0</v>
      </c>
    </row>
    <row r="140" spans="1:58">
      <c r="A140" s="173" t="s">
        <v>187</v>
      </c>
      <c r="B140" s="173" t="s">
        <v>242</v>
      </c>
      <c r="C140" s="173" t="s">
        <v>41</v>
      </c>
      <c r="D140" s="142">
        <v>0</v>
      </c>
      <c r="E140" s="142">
        <f t="shared" si="4"/>
        <v>1.3124338388443</v>
      </c>
      <c r="F140" s="142">
        <f t="shared" si="5"/>
        <v>0</v>
      </c>
      <c r="G140" s="173">
        <v>0.328108459711075</v>
      </c>
      <c r="H140" s="173">
        <v>0</v>
      </c>
      <c r="I140" s="173">
        <v>10744</v>
      </c>
      <c r="J140" s="173">
        <v>0</v>
      </c>
      <c r="K140" s="173">
        <v>10744</v>
      </c>
      <c r="L140" s="173">
        <v>0</v>
      </c>
      <c r="M140" s="173">
        <v>0</v>
      </c>
      <c r="N140" s="173">
        <v>0</v>
      </c>
      <c r="O140" s="173">
        <v>10744</v>
      </c>
      <c r="P140" s="173">
        <v>0</v>
      </c>
      <c r="X140" s="173">
        <v>11735.544921875</v>
      </c>
      <c r="AA140" s="173" t="s">
        <v>233</v>
      </c>
      <c r="AL140" s="173">
        <v>0</v>
      </c>
      <c r="AM140" s="173">
        <v>9485.5575529256093</v>
      </c>
      <c r="AN140" s="173">
        <v>9485.5575529256093</v>
      </c>
      <c r="AS140" s="173">
        <v>0.14991536736488301</v>
      </c>
      <c r="AT140" s="173">
        <v>0</v>
      </c>
    </row>
    <row r="141" spans="1:58">
      <c r="A141" s="173" t="s">
        <v>187</v>
      </c>
      <c r="B141" s="173" t="s">
        <v>242</v>
      </c>
      <c r="C141" s="173" t="s">
        <v>233</v>
      </c>
      <c r="D141" s="142">
        <v>0</v>
      </c>
      <c r="E141" s="142">
        <f t="shared" si="4"/>
        <v>1.3124338388443</v>
      </c>
      <c r="F141" s="142">
        <f t="shared" si="5"/>
        <v>0</v>
      </c>
      <c r="G141" s="173">
        <v>0.328108459711075</v>
      </c>
      <c r="H141" s="173">
        <v>0</v>
      </c>
      <c r="I141" s="173">
        <v>10744</v>
      </c>
      <c r="J141" s="173">
        <v>0</v>
      </c>
      <c r="K141" s="173">
        <v>10744</v>
      </c>
      <c r="L141" s="173">
        <v>0</v>
      </c>
      <c r="M141" s="173">
        <v>0</v>
      </c>
      <c r="N141" s="173">
        <v>0</v>
      </c>
      <c r="O141" s="173">
        <v>10744</v>
      </c>
      <c r="P141" s="173">
        <v>0</v>
      </c>
      <c r="X141" s="173">
        <v>6532.54052734375</v>
      </c>
      <c r="AL141" s="173">
        <v>0</v>
      </c>
      <c r="AM141" s="173">
        <v>4265.9256211861002</v>
      </c>
      <c r="AN141" s="173">
        <v>4265.9256211861202</v>
      </c>
      <c r="AS141" s="173">
        <v>0.14991536736488301</v>
      </c>
      <c r="AT141" s="173">
        <v>0</v>
      </c>
    </row>
    <row r="142" spans="1:58">
      <c r="A142" s="173" t="s">
        <v>188</v>
      </c>
      <c r="B142" s="173" t="s">
        <v>243</v>
      </c>
      <c r="C142" s="173" t="s">
        <v>41</v>
      </c>
      <c r="D142" s="142">
        <v>0</v>
      </c>
      <c r="E142" s="142">
        <f t="shared" si="4"/>
        <v>1.209939599037172</v>
      </c>
      <c r="F142" s="142">
        <f t="shared" si="5"/>
        <v>0</v>
      </c>
      <c r="G142" s="173">
        <v>0.30248489975929299</v>
      </c>
      <c r="H142" s="173">
        <v>0</v>
      </c>
      <c r="I142" s="173">
        <v>11654</v>
      </c>
      <c r="J142" s="173">
        <v>0</v>
      </c>
      <c r="K142" s="173">
        <v>11654</v>
      </c>
      <c r="L142" s="173">
        <v>0</v>
      </c>
      <c r="M142" s="173">
        <v>0</v>
      </c>
      <c r="N142" s="173">
        <v>0</v>
      </c>
      <c r="O142" s="173">
        <v>11654</v>
      </c>
      <c r="P142" s="173">
        <v>0</v>
      </c>
      <c r="X142" s="173">
        <v>11735.544921875</v>
      </c>
      <c r="AA142" s="173" t="s">
        <v>233</v>
      </c>
      <c r="AL142" s="173">
        <v>0</v>
      </c>
      <c r="AM142" s="173">
        <v>9322.9166883838807</v>
      </c>
      <c r="AN142" s="173">
        <v>9322.9166883838898</v>
      </c>
      <c r="AS142" s="173">
        <v>0.138208582997322</v>
      </c>
      <c r="AT142" s="173">
        <v>0</v>
      </c>
    </row>
    <row r="143" spans="1:58">
      <c r="A143" s="173" t="s">
        <v>188</v>
      </c>
      <c r="B143" s="173" t="s">
        <v>243</v>
      </c>
      <c r="C143" s="173" t="s">
        <v>233</v>
      </c>
      <c r="D143" s="142">
        <v>0</v>
      </c>
      <c r="E143" s="142">
        <f t="shared" si="4"/>
        <v>1.209939599037172</v>
      </c>
      <c r="F143" s="142">
        <f t="shared" si="5"/>
        <v>0</v>
      </c>
      <c r="G143" s="173">
        <v>0.30248489975929299</v>
      </c>
      <c r="H143" s="173">
        <v>0</v>
      </c>
      <c r="I143" s="173">
        <v>11654</v>
      </c>
      <c r="J143" s="173">
        <v>0</v>
      </c>
      <c r="K143" s="173">
        <v>11654</v>
      </c>
      <c r="L143" s="173">
        <v>0</v>
      </c>
      <c r="M143" s="173">
        <v>0</v>
      </c>
      <c r="N143" s="173">
        <v>0</v>
      </c>
      <c r="O143" s="173">
        <v>11654</v>
      </c>
      <c r="P143" s="173">
        <v>0</v>
      </c>
      <c r="X143" s="173">
        <v>6532.54052734375</v>
      </c>
      <c r="AL143" s="173">
        <v>0</v>
      </c>
      <c r="AM143" s="173">
        <v>4186.0674545421598</v>
      </c>
      <c r="AN143" s="173">
        <v>4186.0674545421598</v>
      </c>
      <c r="AS143" s="173">
        <v>0.138208582997322</v>
      </c>
      <c r="AT143" s="173">
        <v>0</v>
      </c>
    </row>
    <row r="144" spans="1:58">
      <c r="A144" s="173" t="s">
        <v>189</v>
      </c>
      <c r="B144" s="173" t="s">
        <v>244</v>
      </c>
      <c r="C144" s="173" t="s">
        <v>41</v>
      </c>
      <c r="D144" s="142">
        <v>0</v>
      </c>
      <c r="E144" s="142">
        <f t="shared" si="4"/>
        <v>1.391308069229124</v>
      </c>
      <c r="F144" s="142">
        <f t="shared" si="5"/>
        <v>0</v>
      </c>
      <c r="G144" s="173">
        <v>0.34782701730728099</v>
      </c>
      <c r="H144" s="173">
        <v>0</v>
      </c>
      <c r="I144" s="173">
        <v>10135</v>
      </c>
      <c r="J144" s="173">
        <v>0</v>
      </c>
      <c r="K144" s="173">
        <v>10135</v>
      </c>
      <c r="L144" s="173">
        <v>0</v>
      </c>
      <c r="M144" s="173">
        <v>0</v>
      </c>
      <c r="N144" s="173">
        <v>0</v>
      </c>
      <c r="O144" s="173">
        <v>10135</v>
      </c>
      <c r="P144" s="173">
        <v>0</v>
      </c>
      <c r="X144" s="173">
        <v>11735.544921875</v>
      </c>
      <c r="AA144" s="173" t="s">
        <v>233</v>
      </c>
      <c r="AL144" s="173">
        <v>0</v>
      </c>
      <c r="AM144" s="173">
        <v>9132.7203068150302</v>
      </c>
      <c r="AN144" s="173">
        <v>9132.7203068151102</v>
      </c>
      <c r="AS144" s="173">
        <v>0.15892422199249301</v>
      </c>
      <c r="AT144" s="173">
        <v>0</v>
      </c>
    </row>
    <row r="145" spans="1:58">
      <c r="A145" s="173" t="s">
        <v>189</v>
      </c>
      <c r="B145" s="173" t="s">
        <v>244</v>
      </c>
      <c r="C145" s="173" t="s">
        <v>233</v>
      </c>
      <c r="D145" s="142">
        <v>0</v>
      </c>
      <c r="E145" s="142">
        <f t="shared" si="4"/>
        <v>1.391308069229124</v>
      </c>
      <c r="F145" s="142">
        <f t="shared" si="5"/>
        <v>0</v>
      </c>
      <c r="G145" s="173">
        <v>0.34782701730728099</v>
      </c>
      <c r="H145" s="173">
        <v>0</v>
      </c>
      <c r="I145" s="173">
        <v>10135</v>
      </c>
      <c r="J145" s="173">
        <v>0</v>
      </c>
      <c r="K145" s="173">
        <v>10135</v>
      </c>
      <c r="L145" s="173">
        <v>0</v>
      </c>
      <c r="M145" s="173">
        <v>0</v>
      </c>
      <c r="N145" s="173">
        <v>0</v>
      </c>
      <c r="O145" s="173">
        <v>10135</v>
      </c>
      <c r="P145" s="173">
        <v>0</v>
      </c>
      <c r="X145" s="173">
        <v>6532.54052734375</v>
      </c>
      <c r="AL145" s="173">
        <v>0</v>
      </c>
      <c r="AM145" s="173">
        <v>4086.0315973854899</v>
      </c>
      <c r="AN145" s="173">
        <v>4086.0315973854999</v>
      </c>
      <c r="AS145" s="173">
        <v>0.15892422199249301</v>
      </c>
      <c r="AT145" s="173">
        <v>0</v>
      </c>
    </row>
    <row r="146" spans="1:58">
      <c r="A146" s="173" t="s">
        <v>190</v>
      </c>
      <c r="B146" s="173" t="s">
        <v>245</v>
      </c>
      <c r="C146" s="173" t="s">
        <v>41</v>
      </c>
      <c r="D146" s="142">
        <v>0</v>
      </c>
      <c r="E146" s="142">
        <f t="shared" si="4"/>
        <v>1.2248661518096919</v>
      </c>
      <c r="F146" s="142">
        <f t="shared" si="5"/>
        <v>0</v>
      </c>
      <c r="G146" s="173">
        <v>0.30621653795242298</v>
      </c>
      <c r="H146" s="173">
        <v>0</v>
      </c>
      <c r="I146" s="173">
        <v>11512</v>
      </c>
      <c r="J146" s="173">
        <v>0</v>
      </c>
      <c r="K146" s="173">
        <v>11512</v>
      </c>
      <c r="L146" s="173">
        <v>0</v>
      </c>
      <c r="M146" s="173">
        <v>0</v>
      </c>
      <c r="N146" s="173">
        <v>0</v>
      </c>
      <c r="O146" s="173">
        <v>11512</v>
      </c>
      <c r="P146" s="173">
        <v>0</v>
      </c>
      <c r="X146" s="173">
        <v>11735.544921875</v>
      </c>
      <c r="AA146" s="173" t="s">
        <v>233</v>
      </c>
      <c r="AL146" s="173">
        <v>0</v>
      </c>
      <c r="AM146" s="173">
        <v>9452.3786071395607</v>
      </c>
      <c r="AN146" s="173">
        <v>9452.3786071395407</v>
      </c>
      <c r="AS146" s="173">
        <v>0.139913484454155</v>
      </c>
      <c r="AT146" s="173">
        <v>0</v>
      </c>
    </row>
    <row r="147" spans="1:58">
      <c r="A147" s="173" t="s">
        <v>190</v>
      </c>
      <c r="B147" s="173" t="s">
        <v>245</v>
      </c>
      <c r="C147" s="173" t="s">
        <v>233</v>
      </c>
      <c r="D147" s="142">
        <v>0</v>
      </c>
      <c r="E147" s="142">
        <f t="shared" si="4"/>
        <v>1.2248661518096919</v>
      </c>
      <c r="F147" s="142">
        <f t="shared" si="5"/>
        <v>0</v>
      </c>
      <c r="G147" s="173">
        <v>0.30621653795242298</v>
      </c>
      <c r="H147" s="173">
        <v>0</v>
      </c>
      <c r="I147" s="173">
        <v>11512</v>
      </c>
      <c r="J147" s="173">
        <v>0</v>
      </c>
      <c r="K147" s="173">
        <v>11512</v>
      </c>
      <c r="L147" s="173">
        <v>0</v>
      </c>
      <c r="M147" s="173">
        <v>0</v>
      </c>
      <c r="N147" s="173">
        <v>0</v>
      </c>
      <c r="O147" s="173">
        <v>11512</v>
      </c>
      <c r="P147" s="173">
        <v>0</v>
      </c>
      <c r="X147" s="173">
        <v>6532.54052734375</v>
      </c>
      <c r="AL147" s="173">
        <v>0</v>
      </c>
      <c r="AM147" s="173">
        <v>4250.3046090534899</v>
      </c>
      <c r="AN147" s="173">
        <v>4250.3046090534799</v>
      </c>
      <c r="AS147" s="173">
        <v>0.139913484454155</v>
      </c>
      <c r="AT147" s="173">
        <v>0</v>
      </c>
    </row>
    <row r="148" spans="1:58">
      <c r="A148" s="173" t="s">
        <v>191</v>
      </c>
      <c r="B148" s="173" t="s">
        <v>246</v>
      </c>
      <c r="C148" s="173" t="s">
        <v>41</v>
      </c>
      <c r="D148" s="142">
        <v>0</v>
      </c>
      <c r="E148" s="142">
        <f t="shared" si="4"/>
        <v>1.329262375831604</v>
      </c>
      <c r="F148" s="142">
        <f t="shared" si="5"/>
        <v>0</v>
      </c>
      <c r="G148" s="173">
        <v>0.332315593957901</v>
      </c>
      <c r="H148" s="173">
        <v>0</v>
      </c>
      <c r="I148" s="173">
        <v>10608</v>
      </c>
      <c r="J148" s="173">
        <v>0</v>
      </c>
      <c r="K148" s="173">
        <v>10608</v>
      </c>
      <c r="L148" s="173">
        <v>0</v>
      </c>
      <c r="M148" s="173">
        <v>0</v>
      </c>
      <c r="N148" s="173">
        <v>0</v>
      </c>
      <c r="O148" s="173">
        <v>10608</v>
      </c>
      <c r="P148" s="173">
        <v>0</v>
      </c>
      <c r="X148" s="173">
        <v>11735.544921875</v>
      </c>
      <c r="AA148" s="173" t="s">
        <v>233</v>
      </c>
      <c r="AL148" s="173">
        <v>0</v>
      </c>
      <c r="AM148" s="173">
        <v>9353.3321744478708</v>
      </c>
      <c r="AN148" s="173">
        <v>9353.3321744478799</v>
      </c>
      <c r="AS148" s="173">
        <v>0.151837483048439</v>
      </c>
      <c r="AT148" s="173">
        <v>0</v>
      </c>
    </row>
    <row r="149" spans="1:58">
      <c r="A149" s="173" t="s">
        <v>191</v>
      </c>
      <c r="B149" s="173" t="s">
        <v>246</v>
      </c>
      <c r="C149" s="173" t="s">
        <v>233</v>
      </c>
      <c r="D149" s="142">
        <v>0</v>
      </c>
      <c r="E149" s="142">
        <f t="shared" si="4"/>
        <v>1.329262375831604</v>
      </c>
      <c r="F149" s="142">
        <f t="shared" si="5"/>
        <v>0</v>
      </c>
      <c r="G149" s="173">
        <v>0.332315593957901</v>
      </c>
      <c r="H149" s="173">
        <v>0</v>
      </c>
      <c r="I149" s="173">
        <v>10608</v>
      </c>
      <c r="J149" s="173">
        <v>0</v>
      </c>
      <c r="K149" s="173">
        <v>10608</v>
      </c>
      <c r="L149" s="173">
        <v>0</v>
      </c>
      <c r="M149" s="173">
        <v>0</v>
      </c>
      <c r="N149" s="173">
        <v>0</v>
      </c>
      <c r="O149" s="173">
        <v>10608</v>
      </c>
      <c r="P149" s="173">
        <v>0</v>
      </c>
      <c r="X149" s="173">
        <v>6532.54052734375</v>
      </c>
      <c r="AL149" s="173">
        <v>0</v>
      </c>
      <c r="AM149" s="173">
        <v>4183.9825395955204</v>
      </c>
      <c r="AN149" s="173">
        <v>4183.9825395955204</v>
      </c>
      <c r="AS149" s="173">
        <v>0.151837483048439</v>
      </c>
      <c r="AT149" s="173">
        <v>0</v>
      </c>
    </row>
    <row r="150" spans="1:58">
      <c r="A150" s="173" t="s">
        <v>192</v>
      </c>
      <c r="B150" s="173" t="s">
        <v>247</v>
      </c>
      <c r="C150" s="173" t="s">
        <v>41</v>
      </c>
      <c r="D150" s="142">
        <v>0.33795700073242202</v>
      </c>
      <c r="E150" s="142">
        <f t="shared" si="4"/>
        <v>1.614301562309264</v>
      </c>
      <c r="F150" s="142">
        <f t="shared" si="5"/>
        <v>1.419370621442796E-2</v>
      </c>
      <c r="G150" s="173">
        <v>0.40357539057731601</v>
      </c>
      <c r="H150" s="173">
        <v>3.54842655360699E-3</v>
      </c>
      <c r="I150" s="173">
        <v>13925</v>
      </c>
      <c r="J150" s="173">
        <v>1</v>
      </c>
      <c r="K150" s="173">
        <v>13924</v>
      </c>
      <c r="L150" s="173">
        <v>1</v>
      </c>
      <c r="M150" s="173">
        <v>0</v>
      </c>
      <c r="N150" s="173">
        <v>0</v>
      </c>
      <c r="O150" s="173">
        <v>13924</v>
      </c>
      <c r="P150" s="173">
        <v>8.4489247761201397E-2</v>
      </c>
      <c r="X150" s="173">
        <v>11735.544921875</v>
      </c>
      <c r="AA150" s="173" t="s">
        <v>233</v>
      </c>
      <c r="AB150" s="173">
        <v>1</v>
      </c>
      <c r="AE150" s="173">
        <v>4.34790264198553</v>
      </c>
      <c r="AF150" s="173">
        <v>0</v>
      </c>
      <c r="AG150" s="173">
        <v>50</v>
      </c>
      <c r="AJ150" s="173">
        <v>133.697566049638</v>
      </c>
      <c r="AK150" s="173">
        <v>0</v>
      </c>
      <c r="AL150" s="173">
        <v>17393.583984375</v>
      </c>
      <c r="AM150" s="173">
        <v>9533.4882547739599</v>
      </c>
      <c r="AN150" s="173">
        <v>9534.0527140722807</v>
      </c>
      <c r="AS150" s="173">
        <v>0.210304990410805</v>
      </c>
      <c r="AT150" s="173">
        <v>2.2895988076925299E-2</v>
      </c>
      <c r="BA150" s="173">
        <v>2.5684620049969502</v>
      </c>
      <c r="BB150" s="173">
        <v>0</v>
      </c>
      <c r="BE150" s="173">
        <v>89.211550124923704</v>
      </c>
      <c r="BF150" s="173">
        <v>10.788449875076299</v>
      </c>
    </row>
    <row r="151" spans="1:58">
      <c r="A151" s="173" t="s">
        <v>192</v>
      </c>
      <c r="B151" s="173" t="s">
        <v>247</v>
      </c>
      <c r="C151" s="173" t="s">
        <v>233</v>
      </c>
      <c r="D151" s="142">
        <v>0.33795700073242202</v>
      </c>
      <c r="E151" s="142">
        <f t="shared" si="4"/>
        <v>1.614301562309264</v>
      </c>
      <c r="F151" s="142">
        <f t="shared" si="5"/>
        <v>1.419370621442796E-2</v>
      </c>
      <c r="G151" s="173">
        <v>0.40357539057731601</v>
      </c>
      <c r="H151" s="173">
        <v>3.54842655360699E-3</v>
      </c>
      <c r="I151" s="173">
        <v>13925</v>
      </c>
      <c r="J151" s="173">
        <v>1</v>
      </c>
      <c r="K151" s="173">
        <v>13924</v>
      </c>
      <c r="L151" s="173">
        <v>1</v>
      </c>
      <c r="M151" s="173">
        <v>0</v>
      </c>
      <c r="N151" s="173">
        <v>0</v>
      </c>
      <c r="O151" s="173">
        <v>13924</v>
      </c>
      <c r="P151" s="173">
        <v>8.4489247761201397E-2</v>
      </c>
      <c r="X151" s="173">
        <v>6532.54052734375</v>
      </c>
      <c r="AL151" s="173">
        <v>8542.1025390625</v>
      </c>
      <c r="AM151" s="173">
        <v>4283.0579553969601</v>
      </c>
      <c r="AN151" s="173">
        <v>4283.3638113814004</v>
      </c>
      <c r="AS151" s="173">
        <v>0.210304990410805</v>
      </c>
      <c r="AT151" s="173">
        <v>2.2895988076925299E-2</v>
      </c>
    </row>
    <row r="172" spans="32:57">
      <c r="AF172" s="174"/>
      <c r="AI172" s="174"/>
      <c r="BE172" s="174"/>
    </row>
  </sheetData>
  <autoFilter ref="A1:BQ1" xr:uid="{DCB42000-515F-4F4C-9CFE-00BE03AB384A}"/>
  <pageMargins left="0.75" right="0.75" top="1" bottom="1" header="0.5" footer="0.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I33"/>
  <sheetViews>
    <sheetView workbookViewId="0">
      <selection activeCell="E2" sqref="E2"/>
    </sheetView>
  </sheetViews>
  <sheetFormatPr defaultColWidth="10.83203125" defaultRowHeight="15.5"/>
  <cols>
    <col min="1" max="16384" width="10.83203125" style="70"/>
  </cols>
  <sheetData>
    <row r="1" spans="1:61">
      <c r="A1" s="170" t="s">
        <v>46</v>
      </c>
      <c r="B1" s="170" t="s">
        <v>47</v>
      </c>
      <c r="C1" s="170" t="s">
        <v>48</v>
      </c>
      <c r="D1" s="171" t="s">
        <v>49</v>
      </c>
      <c r="E1" s="170" t="s">
        <v>50</v>
      </c>
      <c r="F1" s="170" t="s">
        <v>51</v>
      </c>
      <c r="G1" s="170" t="s">
        <v>52</v>
      </c>
      <c r="H1" s="170" t="s">
        <v>53</v>
      </c>
      <c r="I1" s="170" t="s">
        <v>54</v>
      </c>
      <c r="J1" s="170" t="s">
        <v>55</v>
      </c>
      <c r="K1" s="170" t="s">
        <v>56</v>
      </c>
      <c r="L1" s="170" t="s">
        <v>57</v>
      </c>
      <c r="M1" s="170" t="s">
        <v>58</v>
      </c>
      <c r="N1" s="170" t="s">
        <v>59</v>
      </c>
      <c r="O1" s="170" t="s">
        <v>60</v>
      </c>
      <c r="P1" s="170" t="s">
        <v>61</v>
      </c>
      <c r="Q1" s="170" t="s">
        <v>62</v>
      </c>
      <c r="R1" s="170" t="s">
        <v>63</v>
      </c>
      <c r="S1" s="170" t="s">
        <v>64</v>
      </c>
      <c r="T1" s="170" t="s">
        <v>65</v>
      </c>
      <c r="U1" s="170" t="s">
        <v>66</v>
      </c>
      <c r="V1" s="170" t="s">
        <v>67</v>
      </c>
      <c r="W1" s="170" t="s">
        <v>68</v>
      </c>
      <c r="X1" s="170" t="s">
        <v>69</v>
      </c>
      <c r="Y1" s="170" t="s">
        <v>70</v>
      </c>
      <c r="Z1" s="170" t="s">
        <v>71</v>
      </c>
      <c r="AA1" s="170" t="s">
        <v>72</v>
      </c>
      <c r="AB1" s="170" t="s">
        <v>73</v>
      </c>
      <c r="AC1" s="170" t="s">
        <v>74</v>
      </c>
      <c r="AD1" s="170" t="s">
        <v>75</v>
      </c>
      <c r="AE1" s="170" t="s">
        <v>76</v>
      </c>
      <c r="AF1" s="170" t="s">
        <v>77</v>
      </c>
      <c r="AG1" s="170" t="s">
        <v>78</v>
      </c>
      <c r="AH1" s="170" t="s">
        <v>79</v>
      </c>
      <c r="AI1" s="170" t="s">
        <v>80</v>
      </c>
      <c r="AJ1" s="170" t="s">
        <v>81</v>
      </c>
      <c r="AK1" s="170" t="s">
        <v>82</v>
      </c>
      <c r="AL1" s="170" t="s">
        <v>83</v>
      </c>
      <c r="AM1" s="170" t="s">
        <v>84</v>
      </c>
      <c r="AN1" s="170" t="s">
        <v>85</v>
      </c>
      <c r="AO1" s="170" t="s">
        <v>86</v>
      </c>
      <c r="AP1" s="170" t="s">
        <v>87</v>
      </c>
      <c r="AQ1" s="170" t="s">
        <v>88</v>
      </c>
      <c r="AR1" s="170" t="s">
        <v>89</v>
      </c>
      <c r="AS1" s="170" t="s">
        <v>90</v>
      </c>
      <c r="AT1" s="170" t="s">
        <v>91</v>
      </c>
      <c r="AU1" s="170" t="s">
        <v>92</v>
      </c>
      <c r="AV1" s="170" t="s">
        <v>93</v>
      </c>
      <c r="AW1" s="170" t="s">
        <v>94</v>
      </c>
      <c r="AX1" s="170" t="s">
        <v>95</v>
      </c>
      <c r="AY1" s="170" t="s">
        <v>96</v>
      </c>
      <c r="AZ1" s="170" t="s">
        <v>97</v>
      </c>
      <c r="BA1" s="170" t="s">
        <v>98</v>
      </c>
      <c r="BB1" s="170" t="s">
        <v>99</v>
      </c>
      <c r="BC1" s="170" t="s">
        <v>100</v>
      </c>
      <c r="BD1" s="170" t="s">
        <v>101</v>
      </c>
      <c r="BE1" s="170" t="s">
        <v>102</v>
      </c>
      <c r="BF1" s="170" t="s">
        <v>103</v>
      </c>
    </row>
    <row r="2" spans="1:61" s="169" customFormat="1">
      <c r="A2" s="172" t="s">
        <v>124</v>
      </c>
      <c r="B2" s="172" t="s">
        <v>235</v>
      </c>
      <c r="C2" s="172" t="s">
        <v>123</v>
      </c>
      <c r="D2" s="172">
        <v>4.5025192260742202</v>
      </c>
      <c r="E2" s="172">
        <f t="shared" ref="E2:E33" si="0">4*G2</f>
        <v>6.9291615486145197</v>
      </c>
      <c r="F2" s="172">
        <f t="shared" ref="F2:F33" si="1">4*H2</f>
        <v>2.7222583293914799</v>
      </c>
      <c r="G2" s="172">
        <v>1.7322903871536299</v>
      </c>
      <c r="H2" s="172">
        <v>0.68056458234786998</v>
      </c>
      <c r="I2" s="172">
        <v>18822</v>
      </c>
      <c r="J2" s="172">
        <v>18</v>
      </c>
      <c r="K2" s="172">
        <v>18804</v>
      </c>
      <c r="L2" s="172">
        <v>0</v>
      </c>
      <c r="M2" s="172">
        <v>0</v>
      </c>
      <c r="N2" s="172">
        <v>0</v>
      </c>
      <c r="O2" s="172">
        <v>0</v>
      </c>
      <c r="P2" s="172"/>
      <c r="Q2" s="172"/>
      <c r="R2" s="172"/>
      <c r="S2" s="172"/>
      <c r="T2" s="172"/>
      <c r="U2" s="172"/>
      <c r="V2" s="172"/>
      <c r="W2" s="172"/>
      <c r="X2" s="172">
        <v>4900</v>
      </c>
      <c r="Y2" s="172"/>
      <c r="Z2" s="172"/>
      <c r="AA2" s="172"/>
      <c r="AB2" s="172"/>
      <c r="AC2" s="172"/>
      <c r="AD2" s="172"/>
      <c r="AE2" s="172"/>
      <c r="AF2" s="172"/>
      <c r="AG2" s="172"/>
      <c r="AH2" s="172"/>
      <c r="AI2" s="172"/>
      <c r="AJ2" s="172"/>
      <c r="AK2" s="172"/>
      <c r="AL2" s="172">
        <v>6257.1101074218795</v>
      </c>
      <c r="AM2" s="172">
        <v>3981.6785374527599</v>
      </c>
      <c r="AN2" s="172">
        <v>3983.8545956962798</v>
      </c>
      <c r="AO2" s="172"/>
      <c r="AP2" s="172"/>
      <c r="AQ2" s="172"/>
      <c r="AR2" s="172"/>
      <c r="AS2" s="172">
        <v>1.412149310112</v>
      </c>
      <c r="AT2" s="172">
        <v>0.88083875179290805</v>
      </c>
      <c r="AU2" s="172"/>
      <c r="AV2" s="172"/>
      <c r="AW2" s="172"/>
      <c r="AX2" s="172"/>
      <c r="AY2" s="172"/>
      <c r="AZ2" s="172"/>
      <c r="BA2" s="172"/>
      <c r="BB2" s="172"/>
      <c r="BC2" s="172"/>
      <c r="BD2" s="172"/>
      <c r="BE2" s="172"/>
      <c r="BF2" s="172"/>
      <c r="BG2" s="168"/>
      <c r="BH2" s="168"/>
      <c r="BI2" s="168"/>
    </row>
    <row r="3" spans="1:61" s="169" customFormat="1">
      <c r="A3" s="172" t="s">
        <v>106</v>
      </c>
      <c r="B3" s="172" t="s">
        <v>235</v>
      </c>
      <c r="C3" s="172" t="s">
        <v>105</v>
      </c>
      <c r="D3" s="172">
        <v>4.51566009521484</v>
      </c>
      <c r="E3" s="172">
        <f t="shared" si="0"/>
        <v>7.1214742660522399</v>
      </c>
      <c r="F3" s="172">
        <f t="shared" si="1"/>
        <v>2.6400063037872319</v>
      </c>
      <c r="G3" s="172">
        <v>1.78036856651306</v>
      </c>
      <c r="H3" s="172">
        <v>0.66000157594680797</v>
      </c>
      <c r="I3" s="172">
        <v>16682</v>
      </c>
      <c r="J3" s="172">
        <v>16</v>
      </c>
      <c r="K3" s="172">
        <v>16666</v>
      </c>
      <c r="L3" s="172">
        <v>0</v>
      </c>
      <c r="M3" s="172">
        <v>0</v>
      </c>
      <c r="N3" s="172">
        <v>0</v>
      </c>
      <c r="O3" s="172">
        <v>0</v>
      </c>
      <c r="P3" s="172"/>
      <c r="Q3" s="172"/>
      <c r="R3" s="172"/>
      <c r="S3" s="172"/>
      <c r="T3" s="172"/>
      <c r="U3" s="172"/>
      <c r="V3" s="172"/>
      <c r="W3" s="172"/>
      <c r="X3" s="172">
        <v>5900</v>
      </c>
      <c r="Y3" s="172"/>
      <c r="Z3" s="172"/>
      <c r="AA3" s="172"/>
      <c r="AB3" s="172"/>
      <c r="AC3" s="172"/>
      <c r="AD3" s="172"/>
      <c r="AE3" s="172"/>
      <c r="AF3" s="172"/>
      <c r="AG3" s="172"/>
      <c r="AH3" s="172"/>
      <c r="AI3" s="172"/>
      <c r="AJ3" s="172"/>
      <c r="AK3" s="172"/>
      <c r="AL3" s="172">
        <v>6552.9933776855496</v>
      </c>
      <c r="AM3" s="172">
        <v>4991.8560869680896</v>
      </c>
      <c r="AN3" s="172">
        <v>4993.3534012380396</v>
      </c>
      <c r="AO3" s="172"/>
      <c r="AP3" s="172"/>
      <c r="AQ3" s="172"/>
      <c r="AR3" s="172"/>
      <c r="AS3" s="172">
        <v>1.4352496862411499</v>
      </c>
      <c r="AT3" s="172">
        <v>0.86966270208358798</v>
      </c>
      <c r="AU3" s="172"/>
      <c r="AV3" s="172"/>
      <c r="AW3" s="172"/>
      <c r="AX3" s="172"/>
      <c r="AY3" s="172"/>
      <c r="AZ3" s="172"/>
      <c r="BA3" s="172"/>
      <c r="BB3" s="172"/>
      <c r="BC3" s="172"/>
      <c r="BD3" s="172"/>
      <c r="BE3" s="172"/>
      <c r="BF3" s="172"/>
    </row>
    <row r="4" spans="1:61" s="169" customFormat="1">
      <c r="A4" s="172" t="s">
        <v>125</v>
      </c>
      <c r="B4" s="172" t="s">
        <v>236</v>
      </c>
      <c r="C4" s="172" t="s">
        <v>123</v>
      </c>
      <c r="D4" s="172">
        <v>4.5580009460449196</v>
      </c>
      <c r="E4" s="172">
        <f t="shared" si="0"/>
        <v>7.0145678520202797</v>
      </c>
      <c r="F4" s="172">
        <f t="shared" si="1"/>
        <v>2.7557969093322758</v>
      </c>
      <c r="G4" s="172">
        <v>1.7536419630050699</v>
      </c>
      <c r="H4" s="172">
        <v>0.68894922733306896</v>
      </c>
      <c r="I4" s="172">
        <v>18593</v>
      </c>
      <c r="J4" s="172">
        <v>18</v>
      </c>
      <c r="K4" s="172">
        <v>18575</v>
      </c>
      <c r="L4" s="172">
        <v>0</v>
      </c>
      <c r="M4" s="172">
        <v>0</v>
      </c>
      <c r="N4" s="172">
        <v>0</v>
      </c>
      <c r="O4" s="172">
        <v>0</v>
      </c>
      <c r="P4" s="172"/>
      <c r="Q4" s="172"/>
      <c r="R4" s="172"/>
      <c r="S4" s="172"/>
      <c r="T4" s="172"/>
      <c r="U4" s="172"/>
      <c r="V4" s="172"/>
      <c r="W4" s="172"/>
      <c r="X4" s="172">
        <v>4900</v>
      </c>
      <c r="Y4" s="172"/>
      <c r="Z4" s="172"/>
      <c r="AA4" s="172"/>
      <c r="AB4" s="172"/>
      <c r="AC4" s="172"/>
      <c r="AD4" s="172"/>
      <c r="AE4" s="172"/>
      <c r="AF4" s="172"/>
      <c r="AG4" s="172"/>
      <c r="AH4" s="172"/>
      <c r="AI4" s="172"/>
      <c r="AJ4" s="172"/>
      <c r="AK4" s="172"/>
      <c r="AL4" s="172">
        <v>6323.4395073784699</v>
      </c>
      <c r="AM4" s="172">
        <v>4014.5869039025702</v>
      </c>
      <c r="AN4" s="172">
        <v>4016.8221185996399</v>
      </c>
      <c r="AO4" s="172"/>
      <c r="AP4" s="172"/>
      <c r="AQ4" s="172"/>
      <c r="AR4" s="172"/>
      <c r="AS4" s="172">
        <v>1.4295525550842301</v>
      </c>
      <c r="AT4" s="172">
        <v>0.89169162511825595</v>
      </c>
      <c r="AU4" s="172"/>
      <c r="AV4" s="172"/>
      <c r="AW4" s="172"/>
      <c r="AX4" s="172"/>
      <c r="AY4" s="172"/>
      <c r="AZ4" s="172"/>
      <c r="BA4" s="172"/>
      <c r="BB4" s="172"/>
      <c r="BC4" s="172"/>
      <c r="BD4" s="172"/>
      <c r="BE4" s="172"/>
      <c r="BF4" s="172"/>
      <c r="BG4" s="168"/>
      <c r="BH4" s="168"/>
      <c r="BI4" s="168"/>
    </row>
    <row r="5" spans="1:61" s="169" customFormat="1">
      <c r="A5" s="172" t="s">
        <v>107</v>
      </c>
      <c r="B5" s="172" t="s">
        <v>236</v>
      </c>
      <c r="C5" s="172" t="s">
        <v>105</v>
      </c>
      <c r="D5" s="172">
        <v>6.4261688232421807</v>
      </c>
      <c r="E5" s="172">
        <f t="shared" si="0"/>
        <v>9.2981605529785192</v>
      </c>
      <c r="F5" s="172">
        <f t="shared" si="1"/>
        <v>4.21766138076784</v>
      </c>
      <c r="G5" s="172">
        <v>2.3245401382446298</v>
      </c>
      <c r="H5" s="172">
        <v>1.05441534519196</v>
      </c>
      <c r="I5" s="172">
        <v>18320</v>
      </c>
      <c r="J5" s="172">
        <v>25</v>
      </c>
      <c r="K5" s="172">
        <v>18295</v>
      </c>
      <c r="L5" s="172">
        <v>0</v>
      </c>
      <c r="M5" s="172">
        <v>0</v>
      </c>
      <c r="N5" s="172">
        <v>0</v>
      </c>
      <c r="O5" s="172">
        <v>0</v>
      </c>
      <c r="P5" s="172"/>
      <c r="Q5" s="172"/>
      <c r="R5" s="172"/>
      <c r="S5" s="172"/>
      <c r="T5" s="172"/>
      <c r="U5" s="172"/>
      <c r="V5" s="172"/>
      <c r="W5" s="172"/>
      <c r="X5" s="172">
        <v>5900</v>
      </c>
      <c r="Y5" s="172"/>
      <c r="Z5" s="172"/>
      <c r="AA5" s="172"/>
      <c r="AB5" s="172"/>
      <c r="AC5" s="172"/>
      <c r="AD5" s="172"/>
      <c r="AE5" s="172"/>
      <c r="AF5" s="172"/>
      <c r="AG5" s="172"/>
      <c r="AH5" s="172"/>
      <c r="AI5" s="172"/>
      <c r="AJ5" s="172"/>
      <c r="AK5" s="172"/>
      <c r="AL5" s="172">
        <v>6606.9298242187497</v>
      </c>
      <c r="AM5" s="172">
        <v>4904.4532477442199</v>
      </c>
      <c r="AN5" s="172">
        <v>4906.7764963474701</v>
      </c>
      <c r="AO5" s="172"/>
      <c r="AP5" s="172"/>
      <c r="AQ5" s="172"/>
      <c r="AR5" s="172"/>
      <c r="AS5" s="172">
        <v>1.94914770126343</v>
      </c>
      <c r="AT5" s="172">
        <v>1.30672335624695</v>
      </c>
      <c r="AU5" s="172"/>
      <c r="AV5" s="172"/>
      <c r="AW5" s="172"/>
      <c r="AX5" s="172"/>
      <c r="AY5" s="172"/>
      <c r="AZ5" s="172"/>
      <c r="BA5" s="172"/>
      <c r="BB5" s="172"/>
      <c r="BC5" s="172"/>
      <c r="BD5" s="172"/>
      <c r="BE5" s="172"/>
      <c r="BF5" s="172"/>
    </row>
    <row r="6" spans="1:61" s="169" customFormat="1">
      <c r="A6" s="172" t="s">
        <v>122</v>
      </c>
      <c r="B6" s="172" t="s">
        <v>234</v>
      </c>
      <c r="C6" s="172" t="s">
        <v>123</v>
      </c>
      <c r="D6" s="172">
        <v>7.6978088378906193</v>
      </c>
      <c r="E6" s="172">
        <f t="shared" si="0"/>
        <v>10.86340332031252</v>
      </c>
      <c r="F6" s="172">
        <f t="shared" si="1"/>
        <v>5.2174744606018004</v>
      </c>
      <c r="G6" s="172">
        <v>2.7158508300781299</v>
      </c>
      <c r="H6" s="172">
        <v>1.3043686151504501</v>
      </c>
      <c r="I6" s="172">
        <v>17743</v>
      </c>
      <c r="J6" s="172">
        <v>29</v>
      </c>
      <c r="K6" s="172">
        <v>17714</v>
      </c>
      <c r="L6" s="172">
        <v>0</v>
      </c>
      <c r="M6" s="172">
        <v>0</v>
      </c>
      <c r="N6" s="172">
        <v>0</v>
      </c>
      <c r="O6" s="172">
        <v>0</v>
      </c>
      <c r="P6" s="172"/>
      <c r="Q6" s="172"/>
      <c r="R6" s="172"/>
      <c r="S6" s="172"/>
      <c r="T6" s="172"/>
      <c r="U6" s="172"/>
      <c r="V6" s="172"/>
      <c r="W6" s="172"/>
      <c r="X6" s="172">
        <v>4900</v>
      </c>
      <c r="Y6" s="172"/>
      <c r="Z6" s="172"/>
      <c r="AA6" s="172"/>
      <c r="AB6" s="172"/>
      <c r="AC6" s="172"/>
      <c r="AD6" s="172"/>
      <c r="AE6" s="172"/>
      <c r="AF6" s="172"/>
      <c r="AG6" s="172"/>
      <c r="AH6" s="172"/>
      <c r="AI6" s="172"/>
      <c r="AJ6" s="172"/>
      <c r="AK6" s="172"/>
      <c r="AL6" s="172">
        <v>6297.0632071659502</v>
      </c>
      <c r="AM6" s="172">
        <v>3996.9008663229602</v>
      </c>
      <c r="AN6" s="172">
        <v>4000.6603606522399</v>
      </c>
      <c r="AO6" s="172"/>
      <c r="AP6" s="172"/>
      <c r="AQ6" s="172"/>
      <c r="AR6" s="172"/>
      <c r="AS6" s="172">
        <v>2.3036751747131299</v>
      </c>
      <c r="AT6" s="172">
        <v>1.58943784236908</v>
      </c>
      <c r="AU6" s="172"/>
      <c r="AV6" s="172"/>
      <c r="AW6" s="172"/>
      <c r="AX6" s="172"/>
      <c r="AY6" s="172"/>
      <c r="AZ6" s="172"/>
      <c r="BA6" s="172"/>
      <c r="BB6" s="172"/>
      <c r="BC6" s="172"/>
      <c r="BD6" s="172"/>
      <c r="BE6" s="172"/>
      <c r="BF6" s="172"/>
      <c r="BG6" s="168"/>
      <c r="BH6" s="168"/>
      <c r="BI6" s="168"/>
    </row>
    <row r="7" spans="1:61" s="169" customFormat="1">
      <c r="A7" s="172" t="s">
        <v>104</v>
      </c>
      <c r="B7" s="172" t="s">
        <v>234</v>
      </c>
      <c r="C7" s="172" t="s">
        <v>105</v>
      </c>
      <c r="D7" s="172">
        <v>7.8260986328125002</v>
      </c>
      <c r="E7" s="172">
        <f t="shared" si="0"/>
        <v>10.926305770874039</v>
      </c>
      <c r="F7" s="172">
        <f t="shared" si="1"/>
        <v>5.3774027824401998</v>
      </c>
      <c r="G7" s="172">
        <v>2.7315764427185099</v>
      </c>
      <c r="H7" s="172">
        <v>1.3443506956100499</v>
      </c>
      <c r="I7" s="172">
        <v>18656</v>
      </c>
      <c r="J7" s="172">
        <v>31</v>
      </c>
      <c r="K7" s="172">
        <v>18625</v>
      </c>
      <c r="L7" s="172">
        <v>0</v>
      </c>
      <c r="M7" s="172">
        <v>0</v>
      </c>
      <c r="N7" s="172">
        <v>0</v>
      </c>
      <c r="O7" s="172">
        <v>0</v>
      </c>
      <c r="P7" s="172"/>
      <c r="Q7" s="172"/>
      <c r="R7" s="172"/>
      <c r="S7" s="172"/>
      <c r="T7" s="172"/>
      <c r="U7" s="172"/>
      <c r="V7" s="172"/>
      <c r="W7" s="172"/>
      <c r="X7" s="172">
        <v>5900</v>
      </c>
      <c r="Y7" s="172"/>
      <c r="Z7" s="172"/>
      <c r="AA7" s="172"/>
      <c r="AB7" s="172"/>
      <c r="AC7" s="172"/>
      <c r="AD7" s="172"/>
      <c r="AE7" s="172"/>
      <c r="AF7" s="172"/>
      <c r="AG7" s="172"/>
      <c r="AH7" s="172"/>
      <c r="AI7" s="172"/>
      <c r="AJ7" s="172"/>
      <c r="AK7" s="172"/>
      <c r="AL7" s="172">
        <v>6379.0342584425398</v>
      </c>
      <c r="AM7" s="172">
        <v>4818.7002404834302</v>
      </c>
      <c r="AN7" s="172">
        <v>4821.2929910493203</v>
      </c>
      <c r="AO7" s="172"/>
      <c r="AP7" s="172"/>
      <c r="AQ7" s="172"/>
      <c r="AR7" s="172"/>
      <c r="AS7" s="172">
        <v>2.3285691738128702</v>
      </c>
      <c r="AT7" s="172">
        <v>1.62646436691284</v>
      </c>
      <c r="AU7" s="172"/>
      <c r="AV7" s="172"/>
      <c r="AW7" s="172"/>
      <c r="AX7" s="172"/>
      <c r="AY7" s="172"/>
      <c r="AZ7" s="172"/>
      <c r="BA7" s="172"/>
      <c r="BB7" s="172"/>
      <c r="BC7" s="172"/>
      <c r="BD7" s="172"/>
      <c r="BE7" s="172"/>
      <c r="BF7" s="172"/>
    </row>
    <row r="8" spans="1:61" s="169" customFormat="1">
      <c r="A8" s="172" t="s">
        <v>126</v>
      </c>
      <c r="B8" s="172" t="s">
        <v>237</v>
      </c>
      <c r="C8" s="172" t="s">
        <v>123</v>
      </c>
      <c r="D8" s="172">
        <v>5.0439609527587796</v>
      </c>
      <c r="E8" s="172">
        <f t="shared" si="0"/>
        <v>7.6793236732482804</v>
      </c>
      <c r="F8" s="172">
        <f t="shared" si="1"/>
        <v>3.09449291229248</v>
      </c>
      <c r="G8" s="172">
        <v>1.9198309183120701</v>
      </c>
      <c r="H8" s="172">
        <v>0.77362322807312001</v>
      </c>
      <c r="I8" s="172">
        <v>17736</v>
      </c>
      <c r="J8" s="172">
        <v>19</v>
      </c>
      <c r="K8" s="172">
        <v>17717</v>
      </c>
      <c r="L8" s="172">
        <v>0</v>
      </c>
      <c r="M8" s="172">
        <v>0</v>
      </c>
      <c r="N8" s="172">
        <v>0</v>
      </c>
      <c r="O8" s="172">
        <v>0</v>
      </c>
      <c r="P8" s="172"/>
      <c r="Q8" s="172"/>
      <c r="R8" s="172"/>
      <c r="S8" s="172"/>
      <c r="T8" s="172"/>
      <c r="U8" s="172"/>
      <c r="V8" s="172"/>
      <c r="W8" s="172"/>
      <c r="X8" s="172">
        <v>4900</v>
      </c>
      <c r="Y8" s="172"/>
      <c r="Z8" s="172"/>
      <c r="AA8" s="172"/>
      <c r="AB8" s="172"/>
      <c r="AC8" s="172"/>
      <c r="AD8" s="172"/>
      <c r="AE8" s="172"/>
      <c r="AF8" s="172"/>
      <c r="AG8" s="172"/>
      <c r="AH8" s="172"/>
      <c r="AI8" s="172"/>
      <c r="AJ8" s="172"/>
      <c r="AK8" s="172"/>
      <c r="AL8" s="172">
        <v>6291.5570261102002</v>
      </c>
      <c r="AM8" s="172">
        <v>3976.88719716476</v>
      </c>
      <c r="AN8" s="172">
        <v>3979.36682767614</v>
      </c>
      <c r="AO8" s="172"/>
      <c r="AP8" s="172"/>
      <c r="AQ8" s="172"/>
      <c r="AR8" s="172"/>
      <c r="AS8" s="172">
        <v>1.5726630687713601</v>
      </c>
      <c r="AT8" s="172">
        <v>0.99354737997055098</v>
      </c>
      <c r="AU8" s="172"/>
      <c r="AV8" s="172"/>
      <c r="AW8" s="172"/>
      <c r="AX8" s="172"/>
      <c r="AY8" s="172"/>
      <c r="AZ8" s="172"/>
      <c r="BA8" s="172"/>
      <c r="BB8" s="172"/>
      <c r="BC8" s="172"/>
      <c r="BD8" s="172"/>
      <c r="BE8" s="172"/>
      <c r="BF8" s="172"/>
      <c r="BG8" s="168"/>
      <c r="BH8" s="168"/>
      <c r="BI8" s="168"/>
    </row>
    <row r="9" spans="1:61" s="169" customFormat="1">
      <c r="A9" s="172" t="s">
        <v>108</v>
      </c>
      <c r="B9" s="172" t="s">
        <v>237</v>
      </c>
      <c r="C9" s="172" t="s">
        <v>105</v>
      </c>
      <c r="D9" s="172">
        <v>3.3446212768554604</v>
      </c>
      <c r="E9" s="172">
        <f t="shared" si="0"/>
        <v>5.4304795265197603</v>
      </c>
      <c r="F9" s="172">
        <f t="shared" si="1"/>
        <v>1.8769955635070801</v>
      </c>
      <c r="G9" s="172">
        <v>1.3576198816299401</v>
      </c>
      <c r="H9" s="172">
        <v>0.46924889087677002</v>
      </c>
      <c r="I9" s="172">
        <v>19705</v>
      </c>
      <c r="J9" s="172">
        <v>14</v>
      </c>
      <c r="K9" s="172">
        <v>19691</v>
      </c>
      <c r="L9" s="172">
        <v>0</v>
      </c>
      <c r="M9" s="172">
        <v>0</v>
      </c>
      <c r="N9" s="172">
        <v>0</v>
      </c>
      <c r="O9" s="172">
        <v>0</v>
      </c>
      <c r="P9" s="172"/>
      <c r="Q9" s="172"/>
      <c r="R9" s="172"/>
      <c r="S9" s="172"/>
      <c r="T9" s="172"/>
      <c r="U9" s="172"/>
      <c r="V9" s="172"/>
      <c r="W9" s="172"/>
      <c r="X9" s="172">
        <v>5900</v>
      </c>
      <c r="Y9" s="172"/>
      <c r="Z9" s="172"/>
      <c r="AA9" s="172"/>
      <c r="AB9" s="172"/>
      <c r="AC9" s="172"/>
      <c r="AD9" s="172"/>
      <c r="AE9" s="172"/>
      <c r="AF9" s="172"/>
      <c r="AG9" s="172"/>
      <c r="AH9" s="172"/>
      <c r="AI9" s="172"/>
      <c r="AJ9" s="172"/>
      <c r="AK9" s="172"/>
      <c r="AL9" s="172">
        <v>6719.32568359375</v>
      </c>
      <c r="AM9" s="172">
        <v>4989.4534884274499</v>
      </c>
      <c r="AN9" s="172">
        <v>4990.6825272872202</v>
      </c>
      <c r="AO9" s="172"/>
      <c r="AP9" s="172"/>
      <c r="AQ9" s="172"/>
      <c r="AR9" s="172"/>
      <c r="AS9" s="172">
        <v>1.08024561405182</v>
      </c>
      <c r="AT9" s="172">
        <v>0.63195919990539595</v>
      </c>
      <c r="AU9" s="172"/>
      <c r="AV9" s="172"/>
      <c r="AW9" s="172"/>
      <c r="AX9" s="172"/>
      <c r="AY9" s="172"/>
      <c r="AZ9" s="172"/>
      <c r="BA9" s="172"/>
      <c r="BB9" s="172"/>
      <c r="BC9" s="172"/>
      <c r="BD9" s="172"/>
      <c r="BE9" s="172"/>
      <c r="BF9" s="172"/>
    </row>
    <row r="10" spans="1:61" s="169" customFormat="1">
      <c r="A10" s="172" t="s">
        <v>127</v>
      </c>
      <c r="B10" s="172" t="s">
        <v>238</v>
      </c>
      <c r="C10" s="172" t="s">
        <v>123</v>
      </c>
      <c r="D10" s="172">
        <v>3.3353370666503999</v>
      </c>
      <c r="E10" s="172">
        <f t="shared" si="0"/>
        <v>5.6138973236084002</v>
      </c>
      <c r="F10" s="172">
        <f t="shared" si="1"/>
        <v>1.7771624326705919</v>
      </c>
      <c r="G10" s="172">
        <v>1.4034743309021001</v>
      </c>
      <c r="H10" s="172">
        <v>0.44429060816764798</v>
      </c>
      <c r="I10" s="172">
        <v>16937</v>
      </c>
      <c r="J10" s="172">
        <v>12</v>
      </c>
      <c r="K10" s="172">
        <v>16925</v>
      </c>
      <c r="L10" s="172">
        <v>0</v>
      </c>
      <c r="M10" s="172">
        <v>0</v>
      </c>
      <c r="N10" s="172">
        <v>0</v>
      </c>
      <c r="O10" s="172">
        <v>0</v>
      </c>
      <c r="P10" s="172"/>
      <c r="Q10" s="172"/>
      <c r="R10" s="172"/>
      <c r="S10" s="172"/>
      <c r="T10" s="172"/>
      <c r="U10" s="172"/>
      <c r="V10" s="172"/>
      <c r="W10" s="172"/>
      <c r="X10" s="172">
        <v>4900</v>
      </c>
      <c r="Y10" s="172"/>
      <c r="Z10" s="172"/>
      <c r="AA10" s="172"/>
      <c r="AB10" s="172"/>
      <c r="AC10" s="172"/>
      <c r="AD10" s="172"/>
      <c r="AE10" s="172"/>
      <c r="AF10" s="172"/>
      <c r="AG10" s="172"/>
      <c r="AH10" s="172"/>
      <c r="AI10" s="172"/>
      <c r="AJ10" s="172"/>
      <c r="AK10" s="172"/>
      <c r="AL10" s="172">
        <v>6355.5478922525999</v>
      </c>
      <c r="AM10" s="172">
        <v>4081.1354091032399</v>
      </c>
      <c r="AN10" s="172">
        <v>4082.7468485433901</v>
      </c>
      <c r="AO10" s="172"/>
      <c r="AP10" s="172"/>
      <c r="AQ10" s="172"/>
      <c r="AR10" s="172"/>
      <c r="AS10" s="172">
        <v>1.0987697839736901</v>
      </c>
      <c r="AT10" s="172">
        <v>0.61538207530975297</v>
      </c>
      <c r="AU10" s="172"/>
      <c r="AV10" s="172"/>
      <c r="AW10" s="172"/>
      <c r="AX10" s="172"/>
      <c r="AY10" s="172"/>
      <c r="AZ10" s="172"/>
      <c r="BA10" s="172"/>
      <c r="BB10" s="172"/>
      <c r="BC10" s="172"/>
      <c r="BD10" s="172"/>
      <c r="BE10" s="172"/>
      <c r="BF10" s="172"/>
      <c r="BG10" s="168"/>
      <c r="BH10" s="168"/>
      <c r="BI10" s="168"/>
    </row>
    <row r="11" spans="1:61" s="169" customFormat="1">
      <c r="A11" s="172" t="s">
        <v>109</v>
      </c>
      <c r="B11" s="172" t="s">
        <v>238</v>
      </c>
      <c r="C11" s="172" t="s">
        <v>105</v>
      </c>
      <c r="D11" s="172">
        <v>3.7359146118163999</v>
      </c>
      <c r="E11" s="172">
        <f t="shared" si="0"/>
        <v>5.9739022254943999</v>
      </c>
      <c r="F11" s="172">
        <f t="shared" si="1"/>
        <v>2.1423087120056161</v>
      </c>
      <c r="G11" s="172">
        <v>1.4934755563736</v>
      </c>
      <c r="H11" s="172">
        <v>0.53557717800140403</v>
      </c>
      <c r="I11" s="172">
        <v>18902</v>
      </c>
      <c r="J11" s="172">
        <v>15</v>
      </c>
      <c r="K11" s="172">
        <v>18887</v>
      </c>
      <c r="L11" s="172">
        <v>0</v>
      </c>
      <c r="M11" s="172">
        <v>0</v>
      </c>
      <c r="N11" s="172">
        <v>0</v>
      </c>
      <c r="O11" s="172">
        <v>0</v>
      </c>
      <c r="P11" s="172"/>
      <c r="Q11" s="172"/>
      <c r="R11" s="172"/>
      <c r="S11" s="172"/>
      <c r="T11" s="172"/>
      <c r="U11" s="172"/>
      <c r="V11" s="172"/>
      <c r="W11" s="172"/>
      <c r="X11" s="172">
        <v>5900</v>
      </c>
      <c r="Y11" s="172"/>
      <c r="Z11" s="172"/>
      <c r="AA11" s="172"/>
      <c r="AB11" s="172"/>
      <c r="AC11" s="172"/>
      <c r="AD11" s="172"/>
      <c r="AE11" s="172"/>
      <c r="AF11" s="172"/>
      <c r="AG11" s="172"/>
      <c r="AH11" s="172"/>
      <c r="AI11" s="172"/>
      <c r="AJ11" s="172"/>
      <c r="AK11" s="172"/>
      <c r="AL11" s="172">
        <v>6831.3751627604197</v>
      </c>
      <c r="AM11" s="172">
        <v>4892.3518218291301</v>
      </c>
      <c r="AN11" s="172">
        <v>4893.8905664124304</v>
      </c>
      <c r="AO11" s="172"/>
      <c r="AP11" s="172"/>
      <c r="AQ11" s="172"/>
      <c r="AR11" s="172"/>
      <c r="AS11" s="172">
        <v>1.1964979171752901</v>
      </c>
      <c r="AT11" s="172">
        <v>0.71305692195892301</v>
      </c>
      <c r="AU11" s="172"/>
      <c r="AV11" s="172"/>
      <c r="AW11" s="172"/>
      <c r="AX11" s="172"/>
      <c r="AY11" s="172"/>
      <c r="AZ11" s="172"/>
      <c r="BA11" s="172"/>
      <c r="BB11" s="172"/>
      <c r="BC11" s="172"/>
      <c r="BD11" s="172"/>
      <c r="BE11" s="172"/>
      <c r="BF11" s="172"/>
    </row>
    <row r="12" spans="1:61" s="169" customFormat="1">
      <c r="A12" s="172" t="s">
        <v>135</v>
      </c>
      <c r="B12" s="172" t="s">
        <v>245</v>
      </c>
      <c r="C12" s="172" t="s">
        <v>123</v>
      </c>
      <c r="D12" s="172">
        <v>14.445632934570321</v>
      </c>
      <c r="E12" s="172">
        <f t="shared" si="0"/>
        <v>18.8937873840332</v>
      </c>
      <c r="F12" s="172">
        <f t="shared" si="1"/>
        <v>10.759257316589361</v>
      </c>
      <c r="G12" s="172">
        <v>4.7234468460082999</v>
      </c>
      <c r="H12" s="172">
        <v>2.6898143291473402</v>
      </c>
      <c r="I12" s="172">
        <v>15987</v>
      </c>
      <c r="J12" s="172">
        <v>49</v>
      </c>
      <c r="K12" s="172">
        <v>15938</v>
      </c>
      <c r="L12" s="172">
        <v>0</v>
      </c>
      <c r="M12" s="172">
        <v>0</v>
      </c>
      <c r="N12" s="172">
        <v>0</v>
      </c>
      <c r="O12" s="172">
        <v>0</v>
      </c>
      <c r="P12" s="172"/>
      <c r="Q12" s="172"/>
      <c r="R12" s="172"/>
      <c r="S12" s="172"/>
      <c r="T12" s="172"/>
      <c r="U12" s="172"/>
      <c r="V12" s="172"/>
      <c r="W12" s="172"/>
      <c r="X12" s="172">
        <v>4900</v>
      </c>
      <c r="Y12" s="172"/>
      <c r="Z12" s="172"/>
      <c r="AA12" s="172"/>
      <c r="AB12" s="172"/>
      <c r="AC12" s="172"/>
      <c r="AD12" s="172"/>
      <c r="AE12" s="172"/>
      <c r="AF12" s="172"/>
      <c r="AG12" s="172"/>
      <c r="AH12" s="172"/>
      <c r="AI12" s="172"/>
      <c r="AJ12" s="172"/>
      <c r="AK12" s="172"/>
      <c r="AL12" s="172">
        <v>6177.9501155931102</v>
      </c>
      <c r="AM12" s="172">
        <v>4040.6791543365798</v>
      </c>
      <c r="AN12" s="172">
        <v>4047.2298691111801</v>
      </c>
      <c r="AO12" s="172"/>
      <c r="AP12" s="172"/>
      <c r="AQ12" s="172"/>
      <c r="AR12" s="172"/>
      <c r="AS12" s="172">
        <v>4.1509752273559597</v>
      </c>
      <c r="AT12" s="172">
        <v>3.12093305587769</v>
      </c>
      <c r="AU12" s="172"/>
      <c r="AV12" s="172"/>
      <c r="AW12" s="172"/>
      <c r="AX12" s="172"/>
      <c r="AY12" s="172"/>
      <c r="AZ12" s="172"/>
      <c r="BA12" s="172"/>
      <c r="BB12" s="172"/>
      <c r="BC12" s="172"/>
      <c r="BD12" s="172"/>
      <c r="BE12" s="172"/>
      <c r="BF12" s="172"/>
      <c r="BG12" s="168"/>
      <c r="BH12" s="168"/>
      <c r="BI12" s="168"/>
    </row>
    <row r="13" spans="1:61" s="169" customFormat="1">
      <c r="A13" s="172" t="s">
        <v>117</v>
      </c>
      <c r="B13" s="172" t="s">
        <v>245</v>
      </c>
      <c r="C13" s="172" t="s">
        <v>105</v>
      </c>
      <c r="D13" s="172">
        <v>16.29501190185546</v>
      </c>
      <c r="E13" s="172">
        <f t="shared" si="0"/>
        <v>20.87338066101076</v>
      </c>
      <c r="F13" s="172">
        <f t="shared" si="1"/>
        <v>12.442892074584959</v>
      </c>
      <c r="G13" s="172">
        <v>5.21834516525269</v>
      </c>
      <c r="H13" s="172">
        <v>3.1107230186462398</v>
      </c>
      <c r="I13" s="172">
        <v>16779</v>
      </c>
      <c r="J13" s="172">
        <v>58</v>
      </c>
      <c r="K13" s="172">
        <v>16721</v>
      </c>
      <c r="L13" s="172">
        <v>0</v>
      </c>
      <c r="M13" s="172">
        <v>0</v>
      </c>
      <c r="N13" s="172">
        <v>0</v>
      </c>
      <c r="O13" s="172">
        <v>0</v>
      </c>
      <c r="P13" s="172"/>
      <c r="Q13" s="172"/>
      <c r="R13" s="172"/>
      <c r="S13" s="172"/>
      <c r="T13" s="172"/>
      <c r="U13" s="172"/>
      <c r="V13" s="172"/>
      <c r="W13" s="172"/>
      <c r="X13" s="172">
        <v>5900</v>
      </c>
      <c r="Y13" s="172"/>
      <c r="Z13" s="172"/>
      <c r="AA13" s="172"/>
      <c r="AB13" s="172"/>
      <c r="AC13" s="172"/>
      <c r="AD13" s="172"/>
      <c r="AE13" s="172"/>
      <c r="AF13" s="172"/>
      <c r="AG13" s="172"/>
      <c r="AH13" s="172"/>
      <c r="AI13" s="172"/>
      <c r="AJ13" s="172"/>
      <c r="AK13" s="172"/>
      <c r="AL13" s="172">
        <v>6621.5912412446096</v>
      </c>
      <c r="AM13" s="172">
        <v>4990.4000586895299</v>
      </c>
      <c r="AN13" s="172">
        <v>4996.0386002348096</v>
      </c>
      <c r="AO13" s="172"/>
      <c r="AP13" s="172"/>
      <c r="AQ13" s="172"/>
      <c r="AR13" s="172"/>
      <c r="AS13" s="172">
        <v>4.6311268806457502</v>
      </c>
      <c r="AT13" s="172">
        <v>3.5631990432739298</v>
      </c>
      <c r="AU13" s="172"/>
      <c r="AV13" s="172"/>
      <c r="AW13" s="172"/>
      <c r="AX13" s="172"/>
      <c r="AY13" s="172"/>
      <c r="AZ13" s="172"/>
      <c r="BA13" s="172"/>
      <c r="BB13" s="172"/>
      <c r="BC13" s="172"/>
      <c r="BD13" s="172"/>
      <c r="BE13" s="172"/>
      <c r="BF13" s="172"/>
    </row>
    <row r="14" spans="1:61" s="169" customFormat="1">
      <c r="A14" s="172" t="s">
        <v>136</v>
      </c>
      <c r="B14" s="172" t="s">
        <v>246</v>
      </c>
      <c r="C14" s="172" t="s">
        <v>123</v>
      </c>
      <c r="D14" s="172">
        <v>9.7427253723144602</v>
      </c>
      <c r="E14" s="172">
        <f t="shared" si="0"/>
        <v>13.47096061706544</v>
      </c>
      <c r="F14" s="172">
        <f t="shared" si="1"/>
        <v>6.7767353057861204</v>
      </c>
      <c r="G14" s="172">
        <v>3.3677401542663601</v>
      </c>
      <c r="H14" s="172">
        <v>1.6941838264465301</v>
      </c>
      <c r="I14" s="172">
        <v>15956</v>
      </c>
      <c r="J14" s="172">
        <v>33</v>
      </c>
      <c r="K14" s="172">
        <v>15923</v>
      </c>
      <c r="L14" s="172">
        <v>0</v>
      </c>
      <c r="M14" s="172">
        <v>0</v>
      </c>
      <c r="N14" s="172">
        <v>0</v>
      </c>
      <c r="O14" s="172">
        <v>0</v>
      </c>
      <c r="P14" s="172"/>
      <c r="Q14" s="172"/>
      <c r="R14" s="172"/>
      <c r="S14" s="172"/>
      <c r="T14" s="172"/>
      <c r="U14" s="172"/>
      <c r="V14" s="172"/>
      <c r="W14" s="172"/>
      <c r="X14" s="172">
        <v>4900</v>
      </c>
      <c r="Y14" s="172"/>
      <c r="Z14" s="172"/>
      <c r="AA14" s="172"/>
      <c r="AB14" s="172"/>
      <c r="AC14" s="172"/>
      <c r="AD14" s="172"/>
      <c r="AE14" s="172"/>
      <c r="AF14" s="172"/>
      <c r="AG14" s="172"/>
      <c r="AH14" s="172"/>
      <c r="AI14" s="172"/>
      <c r="AJ14" s="172"/>
      <c r="AK14" s="172"/>
      <c r="AL14" s="172">
        <v>6259.8379941998101</v>
      </c>
      <c r="AM14" s="172">
        <v>4074.8368752557499</v>
      </c>
      <c r="AN14" s="172">
        <v>4079.3558672916602</v>
      </c>
      <c r="AO14" s="172"/>
      <c r="AP14" s="172"/>
      <c r="AQ14" s="172"/>
      <c r="AR14" s="172"/>
      <c r="AS14" s="172">
        <v>2.8838052749633798</v>
      </c>
      <c r="AT14" s="172">
        <v>2.0366964340210001</v>
      </c>
      <c r="AU14" s="172"/>
      <c r="AV14" s="172"/>
      <c r="AW14" s="172"/>
      <c r="AX14" s="172"/>
      <c r="AY14" s="172"/>
      <c r="AZ14" s="172"/>
      <c r="BA14" s="172"/>
      <c r="BB14" s="172"/>
      <c r="BC14" s="172"/>
      <c r="BD14" s="172"/>
      <c r="BE14" s="172"/>
      <c r="BF14" s="172"/>
      <c r="BG14" s="168"/>
      <c r="BH14" s="168"/>
      <c r="BI14" s="168"/>
    </row>
    <row r="15" spans="1:61" s="169" customFormat="1">
      <c r="A15" s="172" t="s">
        <v>118</v>
      </c>
      <c r="B15" s="172" t="s">
        <v>246</v>
      </c>
      <c r="C15" s="172" t="s">
        <v>105</v>
      </c>
      <c r="D15" s="172">
        <v>14.421621704101559</v>
      </c>
      <c r="E15" s="172">
        <f t="shared" si="0"/>
        <v>18.720598220825199</v>
      </c>
      <c r="F15" s="172">
        <f t="shared" si="1"/>
        <v>10.83926963806152</v>
      </c>
      <c r="G15" s="172">
        <v>4.6801495552062997</v>
      </c>
      <c r="H15" s="172">
        <v>2.70981740951538</v>
      </c>
      <c r="I15" s="172">
        <v>16994</v>
      </c>
      <c r="J15" s="172">
        <v>52</v>
      </c>
      <c r="K15" s="172">
        <v>16942</v>
      </c>
      <c r="L15" s="172">
        <v>0</v>
      </c>
      <c r="M15" s="172">
        <v>0</v>
      </c>
      <c r="N15" s="172">
        <v>0</v>
      </c>
      <c r="O15" s="172">
        <v>0</v>
      </c>
      <c r="P15" s="172"/>
      <c r="Q15" s="172"/>
      <c r="R15" s="172"/>
      <c r="S15" s="172"/>
      <c r="T15" s="172"/>
      <c r="U15" s="172"/>
      <c r="V15" s="172"/>
      <c r="W15" s="172"/>
      <c r="X15" s="172">
        <v>5900</v>
      </c>
      <c r="Y15" s="172"/>
      <c r="Z15" s="172"/>
      <c r="AA15" s="172"/>
      <c r="AB15" s="172"/>
      <c r="AC15" s="172"/>
      <c r="AD15" s="172"/>
      <c r="AE15" s="172"/>
      <c r="AF15" s="172"/>
      <c r="AG15" s="172"/>
      <c r="AH15" s="172"/>
      <c r="AI15" s="172"/>
      <c r="AJ15" s="172"/>
      <c r="AK15" s="172"/>
      <c r="AL15" s="172">
        <v>6729.5883507361796</v>
      </c>
      <c r="AM15" s="172">
        <v>4909.0182250933303</v>
      </c>
      <c r="AN15" s="172">
        <v>4914.58899398431</v>
      </c>
      <c r="AO15" s="172"/>
      <c r="AP15" s="172"/>
      <c r="AQ15" s="172"/>
      <c r="AR15" s="172"/>
      <c r="AS15" s="172">
        <v>4.1275792121887198</v>
      </c>
      <c r="AT15" s="172">
        <v>3.1294136047363299</v>
      </c>
      <c r="AU15" s="172"/>
      <c r="AV15" s="172"/>
      <c r="AW15" s="172"/>
      <c r="AX15" s="172"/>
      <c r="AY15" s="172"/>
      <c r="AZ15" s="172"/>
      <c r="BA15" s="172"/>
      <c r="BB15" s="172"/>
      <c r="BC15" s="172"/>
      <c r="BD15" s="172"/>
      <c r="BE15" s="172"/>
      <c r="BF15" s="172"/>
    </row>
    <row r="16" spans="1:61" s="169" customFormat="1">
      <c r="A16" s="172" t="s">
        <v>137</v>
      </c>
      <c r="B16" s="172" t="s">
        <v>247</v>
      </c>
      <c r="C16" s="172" t="s">
        <v>123</v>
      </c>
      <c r="D16" s="172">
        <v>7.4739517211914004</v>
      </c>
      <c r="E16" s="172">
        <f t="shared" si="0"/>
        <v>10.547383308410639</v>
      </c>
      <c r="F16" s="172">
        <f t="shared" si="1"/>
        <v>5.06578493118288</v>
      </c>
      <c r="G16" s="172">
        <v>2.6368458271026598</v>
      </c>
      <c r="H16" s="172">
        <v>1.26644623279572</v>
      </c>
      <c r="I16" s="172">
        <v>18274</v>
      </c>
      <c r="J16" s="172">
        <v>29</v>
      </c>
      <c r="K16" s="172">
        <v>18245</v>
      </c>
      <c r="L16" s="172">
        <v>0</v>
      </c>
      <c r="M16" s="172">
        <v>0</v>
      </c>
      <c r="N16" s="172">
        <v>0</v>
      </c>
      <c r="O16" s="172">
        <v>0</v>
      </c>
      <c r="P16" s="172"/>
      <c r="Q16" s="172"/>
      <c r="R16" s="172"/>
      <c r="S16" s="172"/>
      <c r="T16" s="172"/>
      <c r="U16" s="172"/>
      <c r="V16" s="172"/>
      <c r="W16" s="172"/>
      <c r="X16" s="172">
        <v>4900</v>
      </c>
      <c r="Y16" s="172"/>
      <c r="Z16" s="172"/>
      <c r="AA16" s="172"/>
      <c r="AB16" s="172"/>
      <c r="AC16" s="172"/>
      <c r="AD16" s="172"/>
      <c r="AE16" s="172"/>
      <c r="AF16" s="172"/>
      <c r="AG16" s="172"/>
      <c r="AH16" s="172"/>
      <c r="AI16" s="172"/>
      <c r="AJ16" s="172"/>
      <c r="AK16" s="172"/>
      <c r="AL16" s="172">
        <v>6324.9668810614203</v>
      </c>
      <c r="AM16" s="172">
        <v>4125.68384688281</v>
      </c>
      <c r="AN16" s="172">
        <v>4129.1740082044198</v>
      </c>
      <c r="AO16" s="172"/>
      <c r="AP16" s="172"/>
      <c r="AQ16" s="172"/>
      <c r="AR16" s="172"/>
      <c r="AS16" s="172">
        <v>2.23667216300964</v>
      </c>
      <c r="AT16" s="172">
        <v>1.5432220697403001</v>
      </c>
      <c r="AU16" s="172"/>
      <c r="AV16" s="172"/>
      <c r="AW16" s="172"/>
      <c r="AX16" s="172"/>
      <c r="AY16" s="172"/>
      <c r="AZ16" s="172"/>
      <c r="BA16" s="172"/>
      <c r="BB16" s="172"/>
      <c r="BC16" s="172"/>
      <c r="BD16" s="172"/>
      <c r="BE16" s="172"/>
      <c r="BF16" s="172"/>
      <c r="BG16" s="168"/>
      <c r="BH16" s="168"/>
      <c r="BI16" s="168"/>
    </row>
    <row r="17" spans="1:61" s="169" customFormat="1">
      <c r="A17" s="172" t="s">
        <v>119</v>
      </c>
      <c r="B17" s="172" t="s">
        <v>247</v>
      </c>
      <c r="C17" s="172" t="s">
        <v>105</v>
      </c>
      <c r="D17" s="172">
        <v>9.0100265502929595</v>
      </c>
      <c r="E17" s="172">
        <f t="shared" si="0"/>
        <v>12.40093708038332</v>
      </c>
      <c r="F17" s="172">
        <f t="shared" si="1"/>
        <v>6.3030858039856001</v>
      </c>
      <c r="G17" s="172">
        <v>3.1002342700958301</v>
      </c>
      <c r="H17" s="172">
        <v>1.5757714509964</v>
      </c>
      <c r="I17" s="172">
        <v>17775</v>
      </c>
      <c r="J17" s="172">
        <v>34</v>
      </c>
      <c r="K17" s="172">
        <v>17741</v>
      </c>
      <c r="L17" s="172">
        <v>0</v>
      </c>
      <c r="M17" s="172">
        <v>0</v>
      </c>
      <c r="N17" s="172">
        <v>0</v>
      </c>
      <c r="O17" s="172">
        <v>0</v>
      </c>
      <c r="P17" s="172"/>
      <c r="Q17" s="172"/>
      <c r="R17" s="172"/>
      <c r="S17" s="172"/>
      <c r="T17" s="172"/>
      <c r="U17" s="172"/>
      <c r="V17" s="172"/>
      <c r="W17" s="172"/>
      <c r="X17" s="172">
        <v>5900</v>
      </c>
      <c r="Y17" s="172"/>
      <c r="Z17" s="172"/>
      <c r="AA17" s="172"/>
      <c r="AB17" s="172"/>
      <c r="AC17" s="172"/>
      <c r="AD17" s="172"/>
      <c r="AE17" s="172"/>
      <c r="AF17" s="172"/>
      <c r="AG17" s="172"/>
      <c r="AH17" s="172"/>
      <c r="AI17" s="172"/>
      <c r="AJ17" s="172"/>
      <c r="AK17" s="172"/>
      <c r="AL17" s="172">
        <v>6507.2162511488996</v>
      </c>
      <c r="AM17" s="172">
        <v>4971.9461824393402</v>
      </c>
      <c r="AN17" s="172">
        <v>4974.8828452993002</v>
      </c>
      <c r="AO17" s="172"/>
      <c r="AP17" s="172"/>
      <c r="AQ17" s="172"/>
      <c r="AR17" s="172"/>
      <c r="AS17" s="172">
        <v>2.6604063510894802</v>
      </c>
      <c r="AT17" s="172">
        <v>1.88869988918304</v>
      </c>
      <c r="AU17" s="172"/>
      <c r="AV17" s="172"/>
      <c r="AW17" s="172"/>
      <c r="AX17" s="172"/>
      <c r="AY17" s="172"/>
      <c r="AZ17" s="172"/>
      <c r="BA17" s="172"/>
      <c r="BB17" s="172"/>
      <c r="BC17" s="172"/>
      <c r="BD17" s="172"/>
      <c r="BE17" s="172"/>
      <c r="BF17" s="172"/>
    </row>
    <row r="18" spans="1:61" s="168" customFormat="1">
      <c r="A18" s="172" t="s">
        <v>128</v>
      </c>
      <c r="B18" s="172" t="s">
        <v>239</v>
      </c>
      <c r="C18" s="172" t="s">
        <v>123</v>
      </c>
      <c r="D18" s="172">
        <v>5.06220588684082</v>
      </c>
      <c r="E18" s="172">
        <f t="shared" si="0"/>
        <v>7.7907428741455202</v>
      </c>
      <c r="F18" s="172">
        <f t="shared" si="1"/>
        <v>3.0605773925781241</v>
      </c>
      <c r="G18" s="172">
        <v>1.9476857185363801</v>
      </c>
      <c r="H18" s="172">
        <v>0.76514434814453103</v>
      </c>
      <c r="I18" s="172">
        <v>16742</v>
      </c>
      <c r="J18" s="172">
        <v>18</v>
      </c>
      <c r="K18" s="172">
        <v>16724</v>
      </c>
      <c r="L18" s="172">
        <v>0</v>
      </c>
      <c r="M18" s="172">
        <v>0</v>
      </c>
      <c r="N18" s="172">
        <v>0</v>
      </c>
      <c r="O18" s="172">
        <v>0</v>
      </c>
      <c r="P18" s="172"/>
      <c r="Q18" s="172"/>
      <c r="R18" s="172"/>
      <c r="S18" s="172"/>
      <c r="T18" s="172"/>
      <c r="U18" s="172"/>
      <c r="V18" s="172"/>
      <c r="W18" s="172"/>
      <c r="X18" s="172">
        <v>4900</v>
      </c>
      <c r="Y18" s="172"/>
      <c r="Z18" s="172"/>
      <c r="AA18" s="172"/>
      <c r="AB18" s="172"/>
      <c r="AC18" s="172"/>
      <c r="AD18" s="172"/>
      <c r="AE18" s="172"/>
      <c r="AF18" s="172"/>
      <c r="AG18" s="172"/>
      <c r="AH18" s="172"/>
      <c r="AI18" s="172"/>
      <c r="AJ18" s="172"/>
      <c r="AK18" s="172"/>
      <c r="AL18" s="172">
        <v>6318.5510796441004</v>
      </c>
      <c r="AM18" s="172">
        <v>3993.5050358018402</v>
      </c>
      <c r="AN18" s="172">
        <v>3996.00478665533</v>
      </c>
      <c r="AO18" s="172"/>
      <c r="AP18" s="172"/>
      <c r="AQ18" s="172"/>
      <c r="AR18" s="172"/>
      <c r="AS18" s="172">
        <v>1.5877110958099401</v>
      </c>
      <c r="AT18" s="172">
        <v>0.99031877517700195</v>
      </c>
      <c r="AU18" s="172"/>
      <c r="AV18" s="172"/>
      <c r="AW18" s="172"/>
      <c r="AX18" s="172"/>
      <c r="AY18" s="172"/>
      <c r="AZ18" s="172"/>
      <c r="BA18" s="172"/>
      <c r="BB18" s="172"/>
      <c r="BC18" s="172"/>
      <c r="BD18" s="172"/>
      <c r="BE18" s="172"/>
      <c r="BF18" s="172"/>
    </row>
    <row r="19" spans="1:61" s="168" customFormat="1">
      <c r="A19" s="172" t="s">
        <v>110</v>
      </c>
      <c r="B19" s="172" t="s">
        <v>239</v>
      </c>
      <c r="C19" s="172" t="s">
        <v>105</v>
      </c>
      <c r="D19" s="172">
        <v>6.2794246673584002</v>
      </c>
      <c r="E19" s="172">
        <f t="shared" si="0"/>
        <v>9.2218971252441602</v>
      </c>
      <c r="F19" s="172">
        <f t="shared" si="1"/>
        <v>4.04216957092284</v>
      </c>
      <c r="G19" s="172">
        <v>2.30547428131104</v>
      </c>
      <c r="H19" s="172">
        <v>1.01054239273071</v>
      </c>
      <c r="I19" s="172">
        <v>17248</v>
      </c>
      <c r="J19" s="172">
        <v>23</v>
      </c>
      <c r="K19" s="172">
        <v>17225</v>
      </c>
      <c r="L19" s="172">
        <v>0</v>
      </c>
      <c r="M19" s="172">
        <v>0</v>
      </c>
      <c r="N19" s="172">
        <v>0</v>
      </c>
      <c r="O19" s="172">
        <v>0</v>
      </c>
      <c r="P19" s="172"/>
      <c r="Q19" s="172"/>
      <c r="R19" s="172"/>
      <c r="S19" s="172"/>
      <c r="T19" s="172"/>
      <c r="U19" s="172"/>
      <c r="V19" s="172"/>
      <c r="W19" s="172"/>
      <c r="X19" s="172">
        <v>5900</v>
      </c>
      <c r="Y19" s="172"/>
      <c r="Z19" s="172"/>
      <c r="AA19" s="172"/>
      <c r="AB19" s="172"/>
      <c r="AC19" s="172"/>
      <c r="AD19" s="172"/>
      <c r="AE19" s="172"/>
      <c r="AF19" s="172"/>
      <c r="AG19" s="172"/>
      <c r="AH19" s="172"/>
      <c r="AI19" s="172"/>
      <c r="AJ19" s="172"/>
      <c r="AK19" s="172"/>
      <c r="AL19" s="172">
        <v>6687.345703125</v>
      </c>
      <c r="AM19" s="172">
        <v>4924.9504621167498</v>
      </c>
      <c r="AN19" s="172">
        <v>4927.3005949172903</v>
      </c>
      <c r="AO19" s="172"/>
      <c r="AP19" s="172"/>
      <c r="AQ19" s="172"/>
      <c r="AR19" s="172"/>
      <c r="AS19" s="172">
        <v>1.9199467897415201</v>
      </c>
      <c r="AT19" s="172">
        <v>1.2652086019516</v>
      </c>
      <c r="AU19" s="172"/>
      <c r="AV19" s="172"/>
      <c r="AW19" s="172"/>
      <c r="AX19" s="172"/>
      <c r="AY19" s="172"/>
      <c r="AZ19" s="172"/>
      <c r="BA19" s="172"/>
      <c r="BB19" s="172"/>
      <c r="BC19" s="172"/>
      <c r="BD19" s="172"/>
      <c r="BE19" s="172"/>
      <c r="BF19" s="172"/>
      <c r="BG19" s="169"/>
      <c r="BH19" s="169"/>
      <c r="BI19" s="169"/>
    </row>
    <row r="20" spans="1:61" s="168" customFormat="1">
      <c r="A20" s="172" t="s">
        <v>129</v>
      </c>
      <c r="B20" s="172" t="s">
        <v>240</v>
      </c>
      <c r="C20" s="172" t="s">
        <v>123</v>
      </c>
      <c r="D20" s="172">
        <v>6.5125495910644604</v>
      </c>
      <c r="E20" s="172">
        <f t="shared" si="0"/>
        <v>9.5643701553344798</v>
      </c>
      <c r="F20" s="172">
        <f t="shared" si="1"/>
        <v>4.1921987533569203</v>
      </c>
      <c r="G20" s="172">
        <v>2.3910925388336199</v>
      </c>
      <c r="H20" s="172">
        <v>1.0480496883392301</v>
      </c>
      <c r="I20" s="172">
        <v>16631</v>
      </c>
      <c r="J20" s="172">
        <v>23</v>
      </c>
      <c r="K20" s="172">
        <v>16608</v>
      </c>
      <c r="L20" s="172">
        <v>0</v>
      </c>
      <c r="M20" s="172">
        <v>0</v>
      </c>
      <c r="N20" s="172">
        <v>0</v>
      </c>
      <c r="O20" s="172">
        <v>0</v>
      </c>
      <c r="P20" s="172"/>
      <c r="Q20" s="172"/>
      <c r="R20" s="172"/>
      <c r="S20" s="172"/>
      <c r="T20" s="172"/>
      <c r="U20" s="172"/>
      <c r="V20" s="172"/>
      <c r="W20" s="172"/>
      <c r="X20" s="172">
        <v>4900</v>
      </c>
      <c r="Y20" s="172"/>
      <c r="Z20" s="172"/>
      <c r="AA20" s="172"/>
      <c r="AB20" s="172"/>
      <c r="AC20" s="172"/>
      <c r="AD20" s="172"/>
      <c r="AE20" s="172"/>
      <c r="AF20" s="172"/>
      <c r="AG20" s="172"/>
      <c r="AH20" s="172"/>
      <c r="AI20" s="172"/>
      <c r="AJ20" s="172"/>
      <c r="AK20" s="172"/>
      <c r="AL20" s="172">
        <v>6349.5680197010897</v>
      </c>
      <c r="AM20" s="172">
        <v>4040.17810934725</v>
      </c>
      <c r="AN20" s="172">
        <v>4043.3719021401098</v>
      </c>
      <c r="AO20" s="172"/>
      <c r="AP20" s="172"/>
      <c r="AQ20" s="172"/>
      <c r="AR20" s="172"/>
      <c r="AS20" s="172">
        <v>1.9912359714508101</v>
      </c>
      <c r="AT20" s="172">
        <v>1.31217324733734</v>
      </c>
      <c r="AU20" s="172"/>
      <c r="AV20" s="172"/>
      <c r="AW20" s="172"/>
      <c r="AX20" s="172"/>
      <c r="AY20" s="172"/>
      <c r="AZ20" s="172"/>
      <c r="BA20" s="172"/>
      <c r="BB20" s="172"/>
      <c r="BC20" s="172"/>
      <c r="BD20" s="172"/>
      <c r="BE20" s="172"/>
      <c r="BF20" s="172"/>
    </row>
    <row r="21" spans="1:61" s="168" customFormat="1">
      <c r="A21" s="172" t="s">
        <v>111</v>
      </c>
      <c r="B21" s="172" t="s">
        <v>240</v>
      </c>
      <c r="C21" s="172" t="s">
        <v>105</v>
      </c>
      <c r="D21" s="172">
        <v>7.3726051330566404</v>
      </c>
      <c r="E21" s="172">
        <f t="shared" si="0"/>
        <v>10.404315948486319</v>
      </c>
      <c r="F21" s="172">
        <f t="shared" si="1"/>
        <v>4.9971108436584402</v>
      </c>
      <c r="G21" s="172">
        <v>2.6010789871215798</v>
      </c>
      <c r="H21" s="172">
        <v>1.24927771091461</v>
      </c>
      <c r="I21" s="172">
        <v>18525</v>
      </c>
      <c r="J21" s="172">
        <v>29</v>
      </c>
      <c r="K21" s="172">
        <v>18496</v>
      </c>
      <c r="L21" s="172">
        <v>0</v>
      </c>
      <c r="M21" s="172">
        <v>0</v>
      </c>
      <c r="N21" s="172">
        <v>0</v>
      </c>
      <c r="O21" s="172">
        <v>0</v>
      </c>
      <c r="P21" s="172"/>
      <c r="Q21" s="172"/>
      <c r="R21" s="172"/>
      <c r="S21" s="172"/>
      <c r="T21" s="172"/>
      <c r="U21" s="172"/>
      <c r="V21" s="172"/>
      <c r="W21" s="172"/>
      <c r="X21" s="172">
        <v>5900</v>
      </c>
      <c r="Y21" s="172"/>
      <c r="Z21" s="172"/>
      <c r="AA21" s="172"/>
      <c r="AB21" s="172"/>
      <c r="AC21" s="172"/>
      <c r="AD21" s="172"/>
      <c r="AE21" s="172"/>
      <c r="AF21" s="172"/>
      <c r="AG21" s="172"/>
      <c r="AH21" s="172"/>
      <c r="AI21" s="172"/>
      <c r="AJ21" s="172"/>
      <c r="AK21" s="172"/>
      <c r="AL21" s="172">
        <v>6473.0737809805996</v>
      </c>
      <c r="AM21" s="172">
        <v>4891.4314863475502</v>
      </c>
      <c r="AN21" s="172">
        <v>4893.9074715860897</v>
      </c>
      <c r="AO21" s="172"/>
      <c r="AP21" s="172"/>
      <c r="AQ21" s="172"/>
      <c r="AR21" s="172"/>
      <c r="AS21" s="172">
        <v>2.20633840560913</v>
      </c>
      <c r="AT21" s="172">
        <v>1.52229905128479</v>
      </c>
      <c r="AU21" s="172"/>
      <c r="AV21" s="172"/>
      <c r="AW21" s="172"/>
      <c r="AX21" s="172"/>
      <c r="AY21" s="172"/>
      <c r="AZ21" s="172"/>
      <c r="BA21" s="172"/>
      <c r="BB21" s="172"/>
      <c r="BC21" s="172"/>
      <c r="BD21" s="172"/>
      <c r="BE21" s="172"/>
      <c r="BF21" s="172"/>
      <c r="BG21" s="169"/>
      <c r="BH21" s="169"/>
      <c r="BI21" s="169"/>
    </row>
    <row r="22" spans="1:61" s="168" customFormat="1">
      <c r="A22" s="172" t="s">
        <v>130</v>
      </c>
      <c r="B22" s="172" t="s">
        <v>241</v>
      </c>
      <c r="C22" s="172" t="s">
        <v>123</v>
      </c>
      <c r="D22" s="172">
        <v>5.3266967773437601</v>
      </c>
      <c r="E22" s="172">
        <f t="shared" si="0"/>
        <v>7.9549789428710804</v>
      </c>
      <c r="F22" s="172">
        <f t="shared" si="1"/>
        <v>3.353594064712524</v>
      </c>
      <c r="G22" s="172">
        <v>1.9887447357177701</v>
      </c>
      <c r="H22" s="172">
        <v>0.83839851617813099</v>
      </c>
      <c r="I22" s="172">
        <v>18563</v>
      </c>
      <c r="J22" s="172">
        <v>21</v>
      </c>
      <c r="K22" s="172">
        <v>18542</v>
      </c>
      <c r="L22" s="172">
        <v>0</v>
      </c>
      <c r="M22" s="172">
        <v>0</v>
      </c>
      <c r="N22" s="172">
        <v>0</v>
      </c>
      <c r="O22" s="172">
        <v>0</v>
      </c>
      <c r="P22" s="172"/>
      <c r="Q22" s="172"/>
      <c r="R22" s="172"/>
      <c r="S22" s="172"/>
      <c r="T22" s="172"/>
      <c r="U22" s="172"/>
      <c r="V22" s="172"/>
      <c r="W22" s="172"/>
      <c r="X22" s="172">
        <v>4900</v>
      </c>
      <c r="Y22" s="172"/>
      <c r="Z22" s="172"/>
      <c r="AA22" s="172"/>
      <c r="AB22" s="172"/>
      <c r="AC22" s="172"/>
      <c r="AD22" s="172"/>
      <c r="AE22" s="172"/>
      <c r="AF22" s="172"/>
      <c r="AG22" s="172"/>
      <c r="AH22" s="172"/>
      <c r="AI22" s="172"/>
      <c r="AJ22" s="172"/>
      <c r="AK22" s="172"/>
      <c r="AL22" s="172">
        <v>6317.4713541666697</v>
      </c>
      <c r="AM22" s="172">
        <v>4091.9564994653201</v>
      </c>
      <c r="AN22" s="172">
        <v>4094.4741858279199</v>
      </c>
      <c r="AO22" s="172"/>
      <c r="AP22" s="172"/>
      <c r="AQ22" s="172"/>
      <c r="AR22" s="172"/>
      <c r="AS22" s="172">
        <v>1.6435035467147801</v>
      </c>
      <c r="AT22" s="172">
        <v>1.06211042404175</v>
      </c>
      <c r="AU22" s="172"/>
      <c r="AV22" s="172"/>
      <c r="AW22" s="172"/>
      <c r="AX22" s="172"/>
      <c r="AY22" s="172"/>
      <c r="AZ22" s="172"/>
      <c r="BA22" s="172"/>
      <c r="BB22" s="172"/>
      <c r="BC22" s="172"/>
      <c r="BD22" s="172"/>
      <c r="BE22" s="172"/>
      <c r="BF22" s="172"/>
    </row>
    <row r="23" spans="1:61" s="168" customFormat="1">
      <c r="A23" s="172" t="s">
        <v>112</v>
      </c>
      <c r="B23" s="172" t="s">
        <v>241</v>
      </c>
      <c r="C23" s="172" t="s">
        <v>105</v>
      </c>
      <c r="D23" s="172">
        <v>6.96453552246094</v>
      </c>
      <c r="E23" s="172">
        <f t="shared" si="0"/>
        <v>10.00939941406252</v>
      </c>
      <c r="F23" s="172">
        <f t="shared" si="1"/>
        <v>4.6112446784973198</v>
      </c>
      <c r="G23" s="172">
        <v>2.5023498535156299</v>
      </c>
      <c r="H23" s="172">
        <v>1.1528111696243299</v>
      </c>
      <c r="I23" s="172">
        <v>17581</v>
      </c>
      <c r="J23" s="172">
        <v>26</v>
      </c>
      <c r="K23" s="172">
        <v>17555</v>
      </c>
      <c r="L23" s="172">
        <v>0</v>
      </c>
      <c r="M23" s="172">
        <v>0</v>
      </c>
      <c r="N23" s="172">
        <v>0</v>
      </c>
      <c r="O23" s="172">
        <v>0</v>
      </c>
      <c r="P23" s="172"/>
      <c r="Q23" s="172"/>
      <c r="R23" s="172"/>
      <c r="S23" s="172"/>
      <c r="T23" s="172"/>
      <c r="U23" s="172"/>
      <c r="V23" s="172"/>
      <c r="W23" s="172"/>
      <c r="X23" s="172">
        <v>5900</v>
      </c>
      <c r="Y23" s="172"/>
      <c r="Z23" s="172"/>
      <c r="AA23" s="172"/>
      <c r="AB23" s="172"/>
      <c r="AC23" s="172"/>
      <c r="AD23" s="172"/>
      <c r="AE23" s="172"/>
      <c r="AF23" s="172"/>
      <c r="AG23" s="172"/>
      <c r="AH23" s="172"/>
      <c r="AI23" s="172"/>
      <c r="AJ23" s="172"/>
      <c r="AK23" s="172"/>
      <c r="AL23" s="172">
        <v>6633.5879094050497</v>
      </c>
      <c r="AM23" s="172">
        <v>4830.4037005418804</v>
      </c>
      <c r="AN23" s="172">
        <v>4833.0703741913003</v>
      </c>
      <c r="AO23" s="172"/>
      <c r="AP23" s="172"/>
      <c r="AQ23" s="172"/>
      <c r="AR23" s="172"/>
      <c r="AS23" s="172">
        <v>2.1047532558441202</v>
      </c>
      <c r="AT23" s="172">
        <v>1.42211270332336</v>
      </c>
      <c r="AU23" s="172"/>
      <c r="AV23" s="172"/>
      <c r="AW23" s="172"/>
      <c r="AX23" s="172"/>
      <c r="AY23" s="172"/>
      <c r="AZ23" s="172"/>
      <c r="BA23" s="172"/>
      <c r="BB23" s="172"/>
      <c r="BC23" s="172"/>
      <c r="BD23" s="172"/>
      <c r="BE23" s="172"/>
      <c r="BF23" s="172"/>
      <c r="BG23" s="169"/>
      <c r="BH23" s="169"/>
      <c r="BI23" s="169"/>
    </row>
    <row r="24" spans="1:61" s="168" customFormat="1">
      <c r="A24" s="172" t="s">
        <v>132</v>
      </c>
      <c r="B24" s="172" t="s">
        <v>242</v>
      </c>
      <c r="C24" s="172" t="s">
        <v>123</v>
      </c>
      <c r="D24" s="172">
        <v>5.55791053771972</v>
      </c>
      <c r="E24" s="172">
        <f t="shared" si="0"/>
        <v>8.3780021667480398</v>
      </c>
      <c r="F24" s="172">
        <f t="shared" si="1"/>
        <v>3.4559707641601558</v>
      </c>
      <c r="G24" s="172">
        <v>2.0945005416870099</v>
      </c>
      <c r="H24" s="172">
        <v>0.86399269104003895</v>
      </c>
      <c r="I24" s="172">
        <v>16944</v>
      </c>
      <c r="J24" s="172">
        <v>20</v>
      </c>
      <c r="K24" s="172">
        <v>16924</v>
      </c>
      <c r="L24" s="172">
        <v>0</v>
      </c>
      <c r="M24" s="172">
        <v>0</v>
      </c>
      <c r="N24" s="172">
        <v>0</v>
      </c>
      <c r="O24" s="172">
        <v>0</v>
      </c>
      <c r="P24" s="172"/>
      <c r="Q24" s="172"/>
      <c r="R24" s="172"/>
      <c r="S24" s="172"/>
      <c r="T24" s="172"/>
      <c r="U24" s="172"/>
      <c r="V24" s="172"/>
      <c r="W24" s="172"/>
      <c r="X24" s="172">
        <v>4900</v>
      </c>
      <c r="Y24" s="172"/>
      <c r="Z24" s="172"/>
      <c r="AA24" s="172"/>
      <c r="AB24" s="172"/>
      <c r="AC24" s="172"/>
      <c r="AD24" s="172"/>
      <c r="AE24" s="172"/>
      <c r="AF24" s="172"/>
      <c r="AG24" s="172"/>
      <c r="AH24" s="172"/>
      <c r="AI24" s="172"/>
      <c r="AJ24" s="172"/>
      <c r="AK24" s="172"/>
      <c r="AL24" s="172">
        <v>6170.39958496094</v>
      </c>
      <c r="AM24" s="172">
        <v>3940.7499869735898</v>
      </c>
      <c r="AN24" s="172">
        <v>3943.3817735623402</v>
      </c>
      <c r="AO24" s="172"/>
      <c r="AP24" s="172"/>
      <c r="AQ24" s="172"/>
      <c r="AR24" s="172"/>
      <c r="AS24" s="172">
        <v>1.72354435920715</v>
      </c>
      <c r="AT24" s="172">
        <v>1.1017210483551001</v>
      </c>
      <c r="AU24" s="172"/>
      <c r="AV24" s="172"/>
      <c r="AW24" s="172"/>
      <c r="AX24" s="172"/>
      <c r="AY24" s="172"/>
      <c r="AZ24" s="172"/>
      <c r="BA24" s="172"/>
      <c r="BB24" s="172"/>
      <c r="BC24" s="172"/>
      <c r="BD24" s="172"/>
      <c r="BE24" s="172"/>
      <c r="BF24" s="172"/>
    </row>
    <row r="25" spans="1:61" s="168" customFormat="1">
      <c r="A25" s="172" t="s">
        <v>114</v>
      </c>
      <c r="B25" s="172" t="s">
        <v>242</v>
      </c>
      <c r="C25" s="172" t="s">
        <v>105</v>
      </c>
      <c r="D25" s="172">
        <v>7.2619720458984407</v>
      </c>
      <c r="E25" s="172">
        <f t="shared" si="0"/>
        <v>10.248140335083001</v>
      </c>
      <c r="F25" s="172">
        <f t="shared" si="1"/>
        <v>4.9221434593200799</v>
      </c>
      <c r="G25" s="172">
        <v>2.5620350837707502</v>
      </c>
      <c r="H25" s="172">
        <v>1.23053586483002</v>
      </c>
      <c r="I25" s="172">
        <v>18807</v>
      </c>
      <c r="J25" s="172">
        <v>29</v>
      </c>
      <c r="K25" s="172">
        <v>18778</v>
      </c>
      <c r="L25" s="172">
        <v>0</v>
      </c>
      <c r="M25" s="172">
        <v>0</v>
      </c>
      <c r="N25" s="172">
        <v>0</v>
      </c>
      <c r="O25" s="172">
        <v>0</v>
      </c>
      <c r="P25" s="172"/>
      <c r="Q25" s="172"/>
      <c r="R25" s="172"/>
      <c r="S25" s="172"/>
      <c r="T25" s="172"/>
      <c r="U25" s="172"/>
      <c r="V25" s="172"/>
      <c r="W25" s="172"/>
      <c r="X25" s="172">
        <v>5900</v>
      </c>
      <c r="Y25" s="172"/>
      <c r="Z25" s="172"/>
      <c r="AA25" s="172"/>
      <c r="AB25" s="172"/>
      <c r="AC25" s="172"/>
      <c r="AD25" s="172"/>
      <c r="AE25" s="172"/>
      <c r="AF25" s="172"/>
      <c r="AG25" s="172"/>
      <c r="AH25" s="172"/>
      <c r="AI25" s="172"/>
      <c r="AJ25" s="172"/>
      <c r="AK25" s="172"/>
      <c r="AL25" s="172">
        <v>6382.5146147629303</v>
      </c>
      <c r="AM25" s="172">
        <v>4846.7839304503204</v>
      </c>
      <c r="AN25" s="172">
        <v>4849.1519949925096</v>
      </c>
      <c r="AO25" s="172"/>
      <c r="AP25" s="172"/>
      <c r="AQ25" s="172"/>
      <c r="AR25" s="172"/>
      <c r="AS25" s="172">
        <v>2.1732251644134499</v>
      </c>
      <c r="AT25" s="172">
        <v>1.4994585514068599</v>
      </c>
      <c r="AU25" s="172"/>
      <c r="AV25" s="172"/>
      <c r="AW25" s="172"/>
      <c r="AX25" s="172"/>
      <c r="AY25" s="172"/>
      <c r="AZ25" s="172"/>
      <c r="BA25" s="172"/>
      <c r="BB25" s="172"/>
      <c r="BC25" s="172"/>
      <c r="BD25" s="172"/>
      <c r="BE25" s="172"/>
      <c r="BF25" s="172"/>
      <c r="BG25" s="169"/>
      <c r="BH25" s="169"/>
      <c r="BI25" s="169"/>
    </row>
    <row r="26" spans="1:61" s="168" customFormat="1">
      <c r="A26" s="172" t="s">
        <v>133</v>
      </c>
      <c r="B26" s="172" t="s">
        <v>243</v>
      </c>
      <c r="C26" s="172" t="s">
        <v>123</v>
      </c>
      <c r="D26" s="172">
        <v>3.4187305450439402</v>
      </c>
      <c r="E26" s="172">
        <f t="shared" si="0"/>
        <v>5.7542963027954004</v>
      </c>
      <c r="F26" s="172">
        <f t="shared" si="1"/>
        <v>1.821589231491088</v>
      </c>
      <c r="G26" s="172">
        <v>1.4385740756988501</v>
      </c>
      <c r="H26" s="172">
        <v>0.45539730787277199</v>
      </c>
      <c r="I26" s="172">
        <v>16524</v>
      </c>
      <c r="J26" s="172">
        <v>12</v>
      </c>
      <c r="K26" s="172">
        <v>16512</v>
      </c>
      <c r="L26" s="172">
        <v>0</v>
      </c>
      <c r="M26" s="172">
        <v>0</v>
      </c>
      <c r="N26" s="172">
        <v>0</v>
      </c>
      <c r="O26" s="172">
        <v>0</v>
      </c>
      <c r="P26" s="172"/>
      <c r="Q26" s="172"/>
      <c r="R26" s="172"/>
      <c r="S26" s="172"/>
      <c r="T26" s="172"/>
      <c r="U26" s="172"/>
      <c r="V26" s="172"/>
      <c r="W26" s="172"/>
      <c r="X26" s="172">
        <v>4900</v>
      </c>
      <c r="Y26" s="172"/>
      <c r="Z26" s="172"/>
      <c r="AA26" s="172"/>
      <c r="AB26" s="172"/>
      <c r="AC26" s="172"/>
      <c r="AD26" s="172"/>
      <c r="AE26" s="172"/>
      <c r="AF26" s="172"/>
      <c r="AG26" s="172"/>
      <c r="AH26" s="172"/>
      <c r="AI26" s="172"/>
      <c r="AJ26" s="172"/>
      <c r="AK26" s="172"/>
      <c r="AL26" s="172">
        <v>6217.7785237630196</v>
      </c>
      <c r="AM26" s="172">
        <v>4030.0011699883498</v>
      </c>
      <c r="AN26" s="172">
        <v>4031.58996980954</v>
      </c>
      <c r="AO26" s="172"/>
      <c r="AP26" s="172"/>
      <c r="AQ26" s="172"/>
      <c r="AR26" s="172"/>
      <c r="AS26" s="172">
        <v>1.1262454986572299</v>
      </c>
      <c r="AT26" s="172">
        <v>0.63076698780059803</v>
      </c>
      <c r="AU26" s="172"/>
      <c r="AV26" s="172"/>
      <c r="AW26" s="172"/>
      <c r="AX26" s="172"/>
      <c r="AY26" s="172"/>
      <c r="AZ26" s="172"/>
      <c r="BA26" s="172"/>
      <c r="BB26" s="172"/>
      <c r="BC26" s="172"/>
      <c r="BD26" s="172"/>
      <c r="BE26" s="172"/>
      <c r="BF26" s="172"/>
    </row>
    <row r="27" spans="1:61" s="168" customFormat="1">
      <c r="A27" s="172" t="s">
        <v>115</v>
      </c>
      <c r="B27" s="172" t="s">
        <v>243</v>
      </c>
      <c r="C27" s="172" t="s">
        <v>105</v>
      </c>
      <c r="D27" s="172">
        <v>5.7537502288818398</v>
      </c>
      <c r="E27" s="172">
        <f t="shared" si="0"/>
        <v>8.5929412841796804</v>
      </c>
      <c r="F27" s="172">
        <f t="shared" si="1"/>
        <v>3.6223986148834242</v>
      </c>
      <c r="G27" s="172">
        <v>2.1482353210449201</v>
      </c>
      <c r="H27" s="172">
        <v>0.90559965372085605</v>
      </c>
      <c r="I27" s="172">
        <v>17186</v>
      </c>
      <c r="J27" s="172">
        <v>21</v>
      </c>
      <c r="K27" s="172">
        <v>17165</v>
      </c>
      <c r="L27" s="172">
        <v>0</v>
      </c>
      <c r="M27" s="172">
        <v>0</v>
      </c>
      <c r="N27" s="172">
        <v>0</v>
      </c>
      <c r="O27" s="172">
        <v>0</v>
      </c>
      <c r="P27" s="172"/>
      <c r="Q27" s="172"/>
      <c r="R27" s="172"/>
      <c r="S27" s="172"/>
      <c r="T27" s="172"/>
      <c r="U27" s="172"/>
      <c r="V27" s="172"/>
      <c r="W27" s="172"/>
      <c r="X27" s="172">
        <v>5900</v>
      </c>
      <c r="Y27" s="172"/>
      <c r="Z27" s="172"/>
      <c r="AA27" s="172"/>
      <c r="AB27" s="172"/>
      <c r="AC27" s="172"/>
      <c r="AD27" s="172"/>
      <c r="AE27" s="172"/>
      <c r="AF27" s="172"/>
      <c r="AG27" s="172"/>
      <c r="AH27" s="172"/>
      <c r="AI27" s="172"/>
      <c r="AJ27" s="172"/>
      <c r="AK27" s="172"/>
      <c r="AL27" s="172">
        <v>6487.34405226935</v>
      </c>
      <c r="AM27" s="172">
        <v>4939.4379442178897</v>
      </c>
      <c r="AN27" s="172">
        <v>4941.3293691142799</v>
      </c>
      <c r="AO27" s="172"/>
      <c r="AP27" s="172"/>
      <c r="AQ27" s="172"/>
      <c r="AR27" s="172"/>
      <c r="AS27" s="172">
        <v>1.77528607845306</v>
      </c>
      <c r="AT27" s="172">
        <v>1.1472517251968399</v>
      </c>
      <c r="AU27" s="172"/>
      <c r="AV27" s="172"/>
      <c r="AW27" s="172"/>
      <c r="AX27" s="172"/>
      <c r="AY27" s="172"/>
      <c r="AZ27" s="172"/>
      <c r="BA27" s="172"/>
      <c r="BB27" s="172"/>
      <c r="BC27" s="172"/>
      <c r="BD27" s="172"/>
      <c r="BE27" s="172"/>
      <c r="BF27" s="172"/>
      <c r="BG27" s="169"/>
      <c r="BH27" s="169"/>
      <c r="BI27" s="169"/>
    </row>
    <row r="28" spans="1:61" s="168" customFormat="1">
      <c r="A28" s="172" t="s">
        <v>134</v>
      </c>
      <c r="B28" s="172" t="s">
        <v>244</v>
      </c>
      <c r="C28" s="172" t="s">
        <v>123</v>
      </c>
      <c r="D28" s="172">
        <v>7.2599243164062601</v>
      </c>
      <c r="E28" s="172">
        <f t="shared" si="0"/>
        <v>10.18884468078612</v>
      </c>
      <c r="F28" s="172">
        <f t="shared" si="1"/>
        <v>4.9553794860840004</v>
      </c>
      <c r="G28" s="172">
        <v>2.5472111701965301</v>
      </c>
      <c r="H28" s="172">
        <v>1.2388448715210001</v>
      </c>
      <c r="I28" s="172">
        <v>19461</v>
      </c>
      <c r="J28" s="172">
        <v>30</v>
      </c>
      <c r="K28" s="172">
        <v>19431</v>
      </c>
      <c r="L28" s="172">
        <v>0</v>
      </c>
      <c r="M28" s="172">
        <v>0</v>
      </c>
      <c r="N28" s="172">
        <v>0</v>
      </c>
      <c r="O28" s="172">
        <v>0</v>
      </c>
      <c r="P28" s="172"/>
      <c r="Q28" s="172"/>
      <c r="R28" s="172"/>
      <c r="S28" s="172"/>
      <c r="T28" s="172"/>
      <c r="U28" s="172"/>
      <c r="V28" s="172"/>
      <c r="W28" s="172"/>
      <c r="X28" s="172">
        <v>4900</v>
      </c>
      <c r="Y28" s="172"/>
      <c r="Z28" s="172"/>
      <c r="AA28" s="172"/>
      <c r="AB28" s="172"/>
      <c r="AC28" s="172"/>
      <c r="AD28" s="172"/>
      <c r="AE28" s="172"/>
      <c r="AF28" s="172"/>
      <c r="AG28" s="172"/>
      <c r="AH28" s="172"/>
      <c r="AI28" s="172"/>
      <c r="AJ28" s="172"/>
      <c r="AK28" s="172"/>
      <c r="AL28" s="172">
        <v>6277.9120605468797</v>
      </c>
      <c r="AM28" s="172">
        <v>4051.9852176250301</v>
      </c>
      <c r="AN28" s="172">
        <v>4055.4165831914202</v>
      </c>
      <c r="AO28" s="172"/>
      <c r="AP28" s="172"/>
      <c r="AQ28" s="172"/>
      <c r="AR28" s="172"/>
      <c r="AS28" s="172">
        <v>2.1661400794982901</v>
      </c>
      <c r="AT28" s="172">
        <v>1.5040577650070199</v>
      </c>
      <c r="AU28" s="172"/>
      <c r="AV28" s="172"/>
      <c r="AW28" s="172"/>
      <c r="AX28" s="172"/>
      <c r="AY28" s="172"/>
      <c r="AZ28" s="172"/>
      <c r="BA28" s="172"/>
      <c r="BB28" s="172"/>
      <c r="BC28" s="172"/>
      <c r="BD28" s="172"/>
      <c r="BE28" s="172"/>
      <c r="BF28" s="172"/>
    </row>
    <row r="29" spans="1:61" s="168" customFormat="1">
      <c r="A29" s="172" t="s">
        <v>116</v>
      </c>
      <c r="B29" s="172" t="s">
        <v>244</v>
      </c>
      <c r="C29" s="172" t="s">
        <v>105</v>
      </c>
      <c r="D29" s="172">
        <v>9.5257881164550788</v>
      </c>
      <c r="E29" s="172">
        <f t="shared" si="0"/>
        <v>13.170892715454119</v>
      </c>
      <c r="F29" s="172">
        <f t="shared" si="1"/>
        <v>6.6258873939514</v>
      </c>
      <c r="G29" s="172">
        <v>3.2927231788635298</v>
      </c>
      <c r="H29" s="172">
        <v>1.65647184848785</v>
      </c>
      <c r="I29" s="172">
        <v>16319</v>
      </c>
      <c r="J29" s="172">
        <v>33</v>
      </c>
      <c r="K29" s="172">
        <v>16286</v>
      </c>
      <c r="L29" s="172">
        <v>0</v>
      </c>
      <c r="M29" s="172">
        <v>0</v>
      </c>
      <c r="N29" s="172">
        <v>0</v>
      </c>
      <c r="O29" s="172">
        <v>0</v>
      </c>
      <c r="P29" s="172"/>
      <c r="Q29" s="172"/>
      <c r="R29" s="172"/>
      <c r="S29" s="172"/>
      <c r="T29" s="172"/>
      <c r="U29" s="172"/>
      <c r="V29" s="172"/>
      <c r="W29" s="172"/>
      <c r="X29" s="172">
        <v>5900</v>
      </c>
      <c r="Y29" s="172"/>
      <c r="Z29" s="172"/>
      <c r="AA29" s="172"/>
      <c r="AB29" s="172"/>
      <c r="AC29" s="172"/>
      <c r="AD29" s="172"/>
      <c r="AE29" s="172"/>
      <c r="AF29" s="172"/>
      <c r="AG29" s="172"/>
      <c r="AH29" s="172"/>
      <c r="AI29" s="172"/>
      <c r="AJ29" s="172"/>
      <c r="AK29" s="172"/>
      <c r="AL29" s="172">
        <v>7497.2112186316299</v>
      </c>
      <c r="AM29" s="172">
        <v>4912.76596580148</v>
      </c>
      <c r="AN29" s="172">
        <v>4917.9921863629897</v>
      </c>
      <c r="AO29" s="172"/>
      <c r="AP29" s="172"/>
      <c r="AQ29" s="172"/>
      <c r="AR29" s="172"/>
      <c r="AS29" s="172">
        <v>2.81958079338074</v>
      </c>
      <c r="AT29" s="172">
        <v>1.9913536310195901</v>
      </c>
      <c r="AU29" s="172"/>
      <c r="AV29" s="172"/>
      <c r="AW29" s="172"/>
      <c r="AX29" s="172"/>
      <c r="AY29" s="172"/>
      <c r="AZ29" s="172"/>
      <c r="BA29" s="172"/>
      <c r="BB29" s="172"/>
      <c r="BC29" s="172"/>
      <c r="BD29" s="172"/>
      <c r="BE29" s="172"/>
      <c r="BF29" s="172"/>
      <c r="BG29" s="169"/>
      <c r="BH29" s="169"/>
      <c r="BI29" s="169"/>
    </row>
    <row r="30" spans="1:61" s="168" customFormat="1">
      <c r="A30" s="172" t="s">
        <v>131</v>
      </c>
      <c r="B30" s="172" t="s">
        <v>7</v>
      </c>
      <c r="C30" s="172" t="s">
        <v>123</v>
      </c>
      <c r="D30" s="172">
        <v>0</v>
      </c>
      <c r="E30" s="172">
        <f t="shared" si="0"/>
        <v>0.89695721864700395</v>
      </c>
      <c r="F30" s="172">
        <f t="shared" si="1"/>
        <v>0</v>
      </c>
      <c r="G30" s="172">
        <v>0.22423930466175099</v>
      </c>
      <c r="H30" s="172">
        <v>0</v>
      </c>
      <c r="I30" s="172">
        <v>15720</v>
      </c>
      <c r="J30" s="172">
        <v>0</v>
      </c>
      <c r="K30" s="172">
        <v>15720</v>
      </c>
      <c r="L30" s="172">
        <v>0</v>
      </c>
      <c r="M30" s="172">
        <v>0</v>
      </c>
      <c r="N30" s="172">
        <v>0</v>
      </c>
      <c r="O30" s="172">
        <v>0</v>
      </c>
      <c r="P30" s="172"/>
      <c r="Q30" s="172"/>
      <c r="R30" s="172"/>
      <c r="S30" s="172"/>
      <c r="T30" s="172"/>
      <c r="U30" s="172"/>
      <c r="V30" s="172"/>
      <c r="W30" s="172"/>
      <c r="X30" s="172">
        <v>4900</v>
      </c>
      <c r="Y30" s="172"/>
      <c r="Z30" s="172"/>
      <c r="AA30" s="172"/>
      <c r="AB30" s="172"/>
      <c r="AC30" s="172"/>
      <c r="AD30" s="172"/>
      <c r="AE30" s="172"/>
      <c r="AF30" s="172"/>
      <c r="AG30" s="172"/>
      <c r="AH30" s="172"/>
      <c r="AI30" s="172"/>
      <c r="AJ30" s="172"/>
      <c r="AK30" s="172"/>
      <c r="AL30" s="172">
        <v>0</v>
      </c>
      <c r="AM30" s="172">
        <v>3965.0833170106998</v>
      </c>
      <c r="AN30" s="172">
        <v>3965.0833170106998</v>
      </c>
      <c r="AO30" s="172"/>
      <c r="AP30" s="172"/>
      <c r="AQ30" s="172"/>
      <c r="AR30" s="172"/>
      <c r="AS30" s="172">
        <v>0.10245917737484</v>
      </c>
      <c r="AT30" s="172">
        <v>0</v>
      </c>
      <c r="AU30" s="172"/>
      <c r="AV30" s="172"/>
      <c r="AW30" s="172"/>
      <c r="AX30" s="172"/>
      <c r="AY30" s="172"/>
      <c r="AZ30" s="172"/>
      <c r="BA30" s="172"/>
      <c r="BB30" s="172"/>
      <c r="BC30" s="172"/>
      <c r="BD30" s="172"/>
      <c r="BE30" s="172"/>
      <c r="BF30" s="172"/>
    </row>
    <row r="31" spans="1:61" s="168" customFormat="1">
      <c r="A31" s="172" t="s">
        <v>113</v>
      </c>
      <c r="B31" s="172" t="s">
        <v>7</v>
      </c>
      <c r="C31" s="172" t="s">
        <v>105</v>
      </c>
      <c r="D31" s="172">
        <v>0</v>
      </c>
      <c r="E31" s="172">
        <f t="shared" si="0"/>
        <v>0.742062807083128</v>
      </c>
      <c r="F31" s="172">
        <f t="shared" si="1"/>
        <v>0</v>
      </c>
      <c r="G31" s="172">
        <v>0.185515701770782</v>
      </c>
      <c r="H31" s="172">
        <v>0</v>
      </c>
      <c r="I31" s="172">
        <v>19001</v>
      </c>
      <c r="J31" s="172">
        <v>0</v>
      </c>
      <c r="K31" s="172">
        <v>19001</v>
      </c>
      <c r="L31" s="172">
        <v>0</v>
      </c>
      <c r="M31" s="172">
        <v>0</v>
      </c>
      <c r="N31" s="172">
        <v>0</v>
      </c>
      <c r="O31" s="172">
        <v>0</v>
      </c>
      <c r="P31" s="172"/>
      <c r="Q31" s="172"/>
      <c r="R31" s="172"/>
      <c r="S31" s="172"/>
      <c r="T31" s="172"/>
      <c r="U31" s="172"/>
      <c r="V31" s="172"/>
      <c r="W31" s="172"/>
      <c r="X31" s="172">
        <v>5900</v>
      </c>
      <c r="Y31" s="172"/>
      <c r="Z31" s="172"/>
      <c r="AA31" s="172"/>
      <c r="AB31" s="172"/>
      <c r="AC31" s="172"/>
      <c r="AD31" s="172"/>
      <c r="AE31" s="172"/>
      <c r="AF31" s="172"/>
      <c r="AG31" s="172"/>
      <c r="AH31" s="172"/>
      <c r="AI31" s="172"/>
      <c r="AJ31" s="172"/>
      <c r="AK31" s="172"/>
      <c r="AL31" s="172">
        <v>0</v>
      </c>
      <c r="AM31" s="172">
        <v>4621.8039946782201</v>
      </c>
      <c r="AN31" s="172">
        <v>4621.8039946782101</v>
      </c>
      <c r="AO31" s="172"/>
      <c r="AP31" s="172"/>
      <c r="AQ31" s="172"/>
      <c r="AR31" s="172"/>
      <c r="AS31" s="172">
        <v>8.4766395390033694E-2</v>
      </c>
      <c r="AT31" s="172">
        <v>0</v>
      </c>
      <c r="AU31" s="172"/>
      <c r="AV31" s="172"/>
      <c r="AW31" s="172"/>
      <c r="AX31" s="172"/>
      <c r="AY31" s="172"/>
      <c r="AZ31" s="172"/>
      <c r="BA31" s="172"/>
      <c r="BB31" s="172"/>
      <c r="BC31" s="172"/>
      <c r="BD31" s="172"/>
      <c r="BE31" s="172"/>
      <c r="BF31" s="172"/>
      <c r="BG31" s="169"/>
      <c r="BH31" s="169"/>
      <c r="BI31" s="169"/>
    </row>
    <row r="32" spans="1:61" s="168" customFormat="1">
      <c r="A32" s="172" t="s">
        <v>138</v>
      </c>
      <c r="B32" s="172" t="s">
        <v>121</v>
      </c>
      <c r="C32" s="172" t="s">
        <v>123</v>
      </c>
      <c r="D32" s="172">
        <v>25.437263488769599</v>
      </c>
      <c r="E32" s="172">
        <f t="shared" si="0"/>
        <v>31.15324020385744</v>
      </c>
      <c r="F32" s="172">
        <f t="shared" si="1"/>
        <v>20.470827102661119</v>
      </c>
      <c r="G32" s="172">
        <v>7.7883100509643599</v>
      </c>
      <c r="H32" s="172">
        <v>5.1177067756652797</v>
      </c>
      <c r="I32" s="172">
        <v>16324</v>
      </c>
      <c r="J32" s="172">
        <v>88</v>
      </c>
      <c r="K32" s="172">
        <v>16236</v>
      </c>
      <c r="L32" s="172">
        <v>0</v>
      </c>
      <c r="M32" s="172">
        <v>0</v>
      </c>
      <c r="N32" s="172">
        <v>0</v>
      </c>
      <c r="O32" s="172">
        <v>0</v>
      </c>
      <c r="P32" s="172"/>
      <c r="Q32" s="172"/>
      <c r="R32" s="172"/>
      <c r="S32" s="172"/>
      <c r="T32" s="172"/>
      <c r="U32" s="172"/>
      <c r="V32" s="172"/>
      <c r="W32" s="172"/>
      <c r="X32" s="172">
        <v>4900</v>
      </c>
      <c r="Y32" s="172"/>
      <c r="Z32" s="172"/>
      <c r="AA32" s="172"/>
      <c r="AB32" s="172"/>
      <c r="AC32" s="172"/>
      <c r="AD32" s="172"/>
      <c r="AE32" s="172"/>
      <c r="AF32" s="172"/>
      <c r="AG32" s="172"/>
      <c r="AH32" s="172"/>
      <c r="AI32" s="172"/>
      <c r="AJ32" s="172"/>
      <c r="AK32" s="172"/>
      <c r="AL32" s="172">
        <v>6518.3728859641296</v>
      </c>
      <c r="AM32" s="172">
        <v>4351.1218568323002</v>
      </c>
      <c r="AN32" s="172">
        <v>4362.8051507899199</v>
      </c>
      <c r="AO32" s="172"/>
      <c r="AP32" s="172"/>
      <c r="AQ32" s="172"/>
      <c r="AR32" s="172"/>
      <c r="AS32" s="172">
        <v>7.06036329269409</v>
      </c>
      <c r="AT32" s="172">
        <v>5.7065539360046396</v>
      </c>
      <c r="AU32" s="172"/>
      <c r="AV32" s="172"/>
      <c r="AW32" s="172"/>
      <c r="AX32" s="172"/>
      <c r="AY32" s="172"/>
      <c r="AZ32" s="172"/>
      <c r="BA32" s="172"/>
      <c r="BB32" s="172"/>
      <c r="BC32" s="172"/>
      <c r="BD32" s="172"/>
      <c r="BE32" s="172"/>
      <c r="BF32" s="172"/>
    </row>
    <row r="33" spans="1:61" s="168" customFormat="1">
      <c r="A33" s="172" t="s">
        <v>120</v>
      </c>
      <c r="B33" s="172" t="s">
        <v>121</v>
      </c>
      <c r="C33" s="172" t="s">
        <v>105</v>
      </c>
      <c r="D33" s="172">
        <v>30.336413574218803</v>
      </c>
      <c r="E33" s="172">
        <f t="shared" si="0"/>
        <v>36.256572723388679</v>
      </c>
      <c r="F33" s="172">
        <f t="shared" si="1"/>
        <v>24.423690795898441</v>
      </c>
      <c r="G33" s="172">
        <v>9.0641431808471697</v>
      </c>
      <c r="H33" s="172">
        <v>6.1059226989746103</v>
      </c>
      <c r="I33" s="172">
        <v>15718</v>
      </c>
      <c r="J33" s="172">
        <v>101</v>
      </c>
      <c r="K33" s="172">
        <v>15617</v>
      </c>
      <c r="L33" s="172">
        <v>0</v>
      </c>
      <c r="M33" s="172">
        <v>0</v>
      </c>
      <c r="N33" s="172">
        <v>0</v>
      </c>
      <c r="O33" s="172">
        <v>0</v>
      </c>
      <c r="P33" s="172"/>
      <c r="Q33" s="172"/>
      <c r="R33" s="172"/>
      <c r="S33" s="172"/>
      <c r="T33" s="172"/>
      <c r="U33" s="172"/>
      <c r="V33" s="172"/>
      <c r="W33" s="172"/>
      <c r="X33" s="172">
        <v>5900</v>
      </c>
      <c r="Y33" s="172"/>
      <c r="Z33" s="172"/>
      <c r="AA33" s="172"/>
      <c r="AB33" s="172"/>
      <c r="AC33" s="172"/>
      <c r="AD33" s="172"/>
      <c r="AE33" s="172"/>
      <c r="AF33" s="172"/>
      <c r="AG33" s="172"/>
      <c r="AH33" s="172"/>
      <c r="AI33" s="172"/>
      <c r="AJ33" s="172"/>
      <c r="AK33" s="172"/>
      <c r="AL33" s="172">
        <v>6501.75635249072</v>
      </c>
      <c r="AM33" s="172">
        <v>4760.5526068018698</v>
      </c>
      <c r="AN33" s="172">
        <v>4771.7411535835599</v>
      </c>
      <c r="AO33" s="172"/>
      <c r="AP33" s="172"/>
      <c r="AQ33" s="172"/>
      <c r="AR33" s="172"/>
      <c r="AS33" s="172">
        <v>8.3389930725097692</v>
      </c>
      <c r="AT33" s="172">
        <v>6.8296976089477504</v>
      </c>
      <c r="AU33" s="172"/>
      <c r="AV33" s="172"/>
      <c r="AW33" s="172"/>
      <c r="AX33" s="172"/>
      <c r="AY33" s="172"/>
      <c r="AZ33" s="172"/>
      <c r="BA33" s="172"/>
      <c r="BB33" s="172"/>
      <c r="BC33" s="172"/>
      <c r="BD33" s="172"/>
      <c r="BE33" s="172"/>
      <c r="BF33" s="172"/>
      <c r="BG33" s="169"/>
      <c r="BH33" s="169"/>
      <c r="BI33" s="169"/>
    </row>
  </sheetData>
  <autoFilter ref="A1:BI1" xr:uid="{4D8FD7B6-1CF6-A34B-9682-D1373F1701C1}">
    <sortState xmlns:xlrd2="http://schemas.microsoft.com/office/spreadsheetml/2017/richdata2" ref="A2:BI33">
      <sortCondition ref="B1:B33"/>
    </sortState>
  </autoFilter>
  <pageMargins left="0.75" right="0.75" top="1" bottom="1" header="0.5" footer="0.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4"/>
  <sheetViews>
    <sheetView topLeftCell="A16" workbookViewId="0">
      <selection activeCell="D7" sqref="D7:D14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71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72">
        <v>12</v>
      </c>
    </row>
    <row r="6" spans="2:14" ht="16" thickBot="1">
      <c r="B6" s="3"/>
      <c r="C6" s="73" t="s">
        <v>36</v>
      </c>
      <c r="D6" s="73" t="s">
        <v>36</v>
      </c>
      <c r="E6" s="74" t="s">
        <v>37</v>
      </c>
      <c r="F6" s="74" t="s">
        <v>37</v>
      </c>
      <c r="G6" s="75" t="s">
        <v>38</v>
      </c>
      <c r="H6" s="75" t="s">
        <v>38</v>
      </c>
      <c r="I6" s="76" t="s">
        <v>39</v>
      </c>
      <c r="J6" s="76" t="s">
        <v>39</v>
      </c>
      <c r="K6" s="77" t="s">
        <v>40</v>
      </c>
      <c r="L6" s="77" t="s">
        <v>40</v>
      </c>
      <c r="M6" s="78" t="s">
        <v>44</v>
      </c>
      <c r="N6" s="79" t="s">
        <v>45</v>
      </c>
    </row>
    <row r="7" spans="2:14">
      <c r="B7" s="7" t="s">
        <v>1</v>
      </c>
      <c r="C7" s="53" t="s">
        <v>234</v>
      </c>
      <c r="D7" s="67" t="s">
        <v>7</v>
      </c>
      <c r="E7" s="25" t="s">
        <v>234</v>
      </c>
      <c r="F7" s="25" t="s">
        <v>7</v>
      </c>
      <c r="G7" s="26" t="s">
        <v>234</v>
      </c>
      <c r="H7" s="26" t="s">
        <v>7</v>
      </c>
      <c r="I7" s="27" t="s">
        <v>234</v>
      </c>
      <c r="J7" s="27" t="s">
        <v>7</v>
      </c>
      <c r="K7" s="31" t="s">
        <v>234</v>
      </c>
      <c r="L7" s="31" t="s">
        <v>7</v>
      </c>
      <c r="M7" s="68">
        <v>15</v>
      </c>
      <c r="N7" s="41">
        <v>16</v>
      </c>
    </row>
    <row r="8" spans="2:14">
      <c r="B8" s="7" t="s">
        <v>2</v>
      </c>
      <c r="C8" s="54" t="s">
        <v>235</v>
      </c>
      <c r="D8" s="36" t="s">
        <v>242</v>
      </c>
      <c r="E8" s="22" t="s">
        <v>235</v>
      </c>
      <c r="F8" s="22" t="s">
        <v>242</v>
      </c>
      <c r="G8" s="23" t="s">
        <v>235</v>
      </c>
      <c r="H8" s="23" t="s">
        <v>242</v>
      </c>
      <c r="I8" s="24" t="s">
        <v>235</v>
      </c>
      <c r="J8" s="24" t="s">
        <v>242</v>
      </c>
      <c r="K8" s="34" t="s">
        <v>235</v>
      </c>
      <c r="L8" s="32" t="s">
        <v>242</v>
      </c>
      <c r="M8" s="37">
        <v>15</v>
      </c>
      <c r="N8" s="42">
        <v>18</v>
      </c>
    </row>
    <row r="9" spans="2:14">
      <c r="B9" s="7" t="s">
        <v>3</v>
      </c>
      <c r="C9" s="54" t="s">
        <v>236</v>
      </c>
      <c r="D9" s="36" t="s">
        <v>243</v>
      </c>
      <c r="E9" s="22" t="s">
        <v>236</v>
      </c>
      <c r="F9" s="22" t="s">
        <v>243</v>
      </c>
      <c r="G9" s="23" t="s">
        <v>236</v>
      </c>
      <c r="H9" s="23" t="s">
        <v>243</v>
      </c>
      <c r="I9" s="24" t="s">
        <v>236</v>
      </c>
      <c r="J9" s="24" t="s">
        <v>243</v>
      </c>
      <c r="K9" s="34" t="s">
        <v>236</v>
      </c>
      <c r="L9" s="32" t="s">
        <v>243</v>
      </c>
      <c r="M9" s="38">
        <v>16</v>
      </c>
      <c r="N9" s="43">
        <v>15</v>
      </c>
    </row>
    <row r="10" spans="2:14">
      <c r="B10" s="7" t="s">
        <v>4</v>
      </c>
      <c r="C10" s="54" t="s">
        <v>237</v>
      </c>
      <c r="D10" s="36" t="s">
        <v>244</v>
      </c>
      <c r="E10" s="22" t="s">
        <v>237</v>
      </c>
      <c r="F10" s="22" t="s">
        <v>244</v>
      </c>
      <c r="G10" s="23" t="s">
        <v>237</v>
      </c>
      <c r="H10" s="23" t="s">
        <v>244</v>
      </c>
      <c r="I10" s="24" t="s">
        <v>237</v>
      </c>
      <c r="J10" s="24" t="s">
        <v>244</v>
      </c>
      <c r="K10" s="34" t="s">
        <v>237</v>
      </c>
      <c r="L10" s="32" t="s">
        <v>244</v>
      </c>
      <c r="M10" s="39">
        <v>16</v>
      </c>
      <c r="N10" s="44">
        <v>15</v>
      </c>
    </row>
    <row r="11" spans="2:14">
      <c r="B11" s="7" t="s">
        <v>5</v>
      </c>
      <c r="C11" s="54" t="s">
        <v>238</v>
      </c>
      <c r="D11" s="36" t="s">
        <v>245</v>
      </c>
      <c r="E11" s="22" t="s">
        <v>238</v>
      </c>
      <c r="F11" s="22" t="s">
        <v>245</v>
      </c>
      <c r="G11" s="23" t="s">
        <v>238</v>
      </c>
      <c r="H11" s="23" t="s">
        <v>245</v>
      </c>
      <c r="I11" s="24" t="s">
        <v>238</v>
      </c>
      <c r="J11" s="24" t="s">
        <v>245</v>
      </c>
      <c r="K11" s="34" t="s">
        <v>238</v>
      </c>
      <c r="L11" s="32" t="s">
        <v>245</v>
      </c>
      <c r="M11" s="40">
        <v>16</v>
      </c>
      <c r="N11" s="35">
        <v>15</v>
      </c>
    </row>
    <row r="12" spans="2:14">
      <c r="B12" s="7" t="s">
        <v>6</v>
      </c>
      <c r="C12" s="54" t="s">
        <v>239</v>
      </c>
      <c r="D12" s="36" t="s">
        <v>246</v>
      </c>
      <c r="E12" s="22" t="s">
        <v>239</v>
      </c>
      <c r="F12" s="22" t="s">
        <v>246</v>
      </c>
      <c r="G12" s="23" t="s">
        <v>239</v>
      </c>
      <c r="H12" s="23" t="s">
        <v>246</v>
      </c>
      <c r="I12" s="24" t="s">
        <v>239</v>
      </c>
      <c r="J12" s="24" t="s">
        <v>246</v>
      </c>
      <c r="K12" s="34" t="s">
        <v>239</v>
      </c>
      <c r="L12" s="32" t="s">
        <v>246</v>
      </c>
      <c r="M12" s="150" t="s">
        <v>262</v>
      </c>
      <c r="N12" s="151" t="s">
        <v>262</v>
      </c>
    </row>
    <row r="13" spans="2:14">
      <c r="B13" s="7" t="s">
        <v>8</v>
      </c>
      <c r="C13" s="54" t="s">
        <v>240</v>
      </c>
      <c r="D13" s="36" t="s">
        <v>247</v>
      </c>
      <c r="E13" s="22" t="s">
        <v>240</v>
      </c>
      <c r="F13" s="22" t="s">
        <v>247</v>
      </c>
      <c r="G13" s="23" t="s">
        <v>240</v>
      </c>
      <c r="H13" s="23" t="s">
        <v>247</v>
      </c>
      <c r="I13" s="24" t="s">
        <v>240</v>
      </c>
      <c r="J13" s="24" t="s">
        <v>247</v>
      </c>
      <c r="K13" s="32" t="s">
        <v>240</v>
      </c>
      <c r="L13" s="32" t="s">
        <v>247</v>
      </c>
      <c r="M13" s="150" t="s">
        <v>262</v>
      </c>
      <c r="N13" s="151" t="s">
        <v>262</v>
      </c>
    </row>
    <row r="14" spans="2:14" ht="16" thickBot="1">
      <c r="B14" s="8" t="s">
        <v>9</v>
      </c>
      <c r="C14" s="55" t="s">
        <v>241</v>
      </c>
      <c r="D14" s="69" t="s">
        <v>262</v>
      </c>
      <c r="E14" s="28" t="s">
        <v>241</v>
      </c>
      <c r="F14" s="28" t="s">
        <v>262</v>
      </c>
      <c r="G14" s="29" t="s">
        <v>241</v>
      </c>
      <c r="H14" s="29" t="s">
        <v>262</v>
      </c>
      <c r="I14" s="30" t="s">
        <v>241</v>
      </c>
      <c r="J14" s="30" t="s">
        <v>262</v>
      </c>
      <c r="K14" s="33" t="s">
        <v>241</v>
      </c>
      <c r="L14" s="33" t="s">
        <v>262</v>
      </c>
      <c r="M14" s="152" t="s">
        <v>7</v>
      </c>
      <c r="N14" s="153" t="s">
        <v>7</v>
      </c>
    </row>
    <row r="15" spans="2:14">
      <c r="C15" s="21"/>
      <c r="D15" s="21"/>
      <c r="E15" s="21"/>
      <c r="F15" s="21"/>
    </row>
    <row r="16" spans="2:14" ht="16" thickBot="1"/>
    <row r="17" spans="2:14" ht="16" thickBot="1">
      <c r="B17" s="13"/>
      <c r="C17" s="14" t="s">
        <v>18</v>
      </c>
      <c r="D17" s="12"/>
      <c r="E17" s="11"/>
      <c r="F17" s="1"/>
      <c r="G17" s="225" t="s">
        <v>35</v>
      </c>
      <c r="H17" s="225"/>
      <c r="I17" s="225"/>
      <c r="J17" s="13"/>
      <c r="K17" s="14" t="s">
        <v>18</v>
      </c>
      <c r="L17" s="12"/>
      <c r="M17" s="11"/>
      <c r="N17" s="1"/>
    </row>
    <row r="18" spans="2:14">
      <c r="B18" s="3"/>
      <c r="C18" s="4" t="s">
        <v>10</v>
      </c>
      <c r="D18" s="9">
        <v>22</v>
      </c>
      <c r="E18" s="17"/>
      <c r="F18" s="2"/>
      <c r="G18" s="225"/>
      <c r="H18" s="225"/>
      <c r="I18" s="225"/>
      <c r="J18" s="3"/>
      <c r="K18" s="4" t="s">
        <v>10</v>
      </c>
      <c r="L18" s="9">
        <v>8</v>
      </c>
      <c r="M18" s="17"/>
      <c r="N18" s="2"/>
    </row>
    <row r="19" spans="2:14">
      <c r="B19" s="5" t="s">
        <v>11</v>
      </c>
      <c r="C19" s="15">
        <v>5</v>
      </c>
      <c r="D19" s="9">
        <f>(C19*$D$18)</f>
        <v>110</v>
      </c>
      <c r="E19" s="17"/>
      <c r="F19" s="2"/>
      <c r="G19" s="225"/>
      <c r="H19" s="225"/>
      <c r="I19" s="225"/>
      <c r="J19" s="5" t="s">
        <v>11</v>
      </c>
      <c r="K19" s="15">
        <v>5</v>
      </c>
      <c r="L19" s="9">
        <f>(K19*$L$18)</f>
        <v>40</v>
      </c>
      <c r="M19" s="17"/>
      <c r="N19" s="2"/>
    </row>
    <row r="20" spans="2:14">
      <c r="B20" s="5" t="s">
        <v>12</v>
      </c>
      <c r="C20" s="15">
        <v>2</v>
      </c>
      <c r="D20" s="9">
        <f>(C20*$D$18)</f>
        <v>44</v>
      </c>
      <c r="E20" s="17"/>
      <c r="F20" s="2"/>
      <c r="G20" s="225"/>
      <c r="H20" s="225"/>
      <c r="I20" s="225"/>
      <c r="J20" s="5" t="s">
        <v>12</v>
      </c>
      <c r="K20" s="15">
        <v>2</v>
      </c>
      <c r="L20" s="9">
        <f t="shared" ref="L20:L25" si="0">(K20*$L$18)</f>
        <v>16</v>
      </c>
      <c r="M20" s="17"/>
      <c r="N20" s="2"/>
    </row>
    <row r="21" spans="2:14">
      <c r="B21" s="5" t="s">
        <v>13</v>
      </c>
      <c r="C21" s="15">
        <v>1</v>
      </c>
      <c r="D21" s="9">
        <f>(C21*$D$18)</f>
        <v>22</v>
      </c>
      <c r="E21" s="17"/>
      <c r="F21" s="2"/>
      <c r="G21" s="225"/>
      <c r="H21" s="225"/>
      <c r="I21" s="225"/>
      <c r="J21" s="5" t="s">
        <v>13</v>
      </c>
      <c r="K21" s="15">
        <v>1</v>
      </c>
      <c r="L21" s="9">
        <f t="shared" si="0"/>
        <v>8</v>
      </c>
      <c r="M21" s="17"/>
      <c r="N21" s="1"/>
    </row>
    <row r="22" spans="2:14">
      <c r="B22" s="5" t="s">
        <v>14</v>
      </c>
      <c r="C22" s="15">
        <v>1</v>
      </c>
      <c r="D22" s="9">
        <f>(C22*$D$18)</f>
        <v>22</v>
      </c>
      <c r="E22" s="17"/>
      <c r="F22" s="2"/>
      <c r="G22" s="2"/>
      <c r="H22" s="2"/>
      <c r="I22" s="2"/>
      <c r="J22" s="5" t="s">
        <v>14</v>
      </c>
      <c r="K22" s="15">
        <v>1</v>
      </c>
      <c r="L22" s="9">
        <f t="shared" si="0"/>
        <v>8</v>
      </c>
      <c r="M22" s="17"/>
      <c r="N22" s="1"/>
    </row>
    <row r="23" spans="2:14">
      <c r="B23" s="5" t="s">
        <v>15</v>
      </c>
      <c r="C23" s="15">
        <v>6</v>
      </c>
      <c r="D23" s="9">
        <f>(C23*$D$18)</f>
        <v>132</v>
      </c>
      <c r="E23" s="17"/>
      <c r="F23" s="2"/>
      <c r="G23" s="2"/>
      <c r="H23" s="2"/>
      <c r="I23" s="2"/>
      <c r="J23" s="5" t="s">
        <v>15</v>
      </c>
      <c r="K23" s="15">
        <v>6</v>
      </c>
      <c r="L23" s="9">
        <f t="shared" si="0"/>
        <v>48</v>
      </c>
      <c r="M23" s="17"/>
      <c r="N23" s="1"/>
    </row>
    <row r="24" spans="2:14">
      <c r="B24" s="5" t="s">
        <v>17</v>
      </c>
      <c r="C24" s="15">
        <v>5</v>
      </c>
      <c r="D24" s="18"/>
      <c r="E24" s="17"/>
      <c r="F24" s="2"/>
      <c r="G24" s="2"/>
      <c r="H24" s="2"/>
      <c r="I24" s="2"/>
      <c r="J24" s="5" t="s">
        <v>17</v>
      </c>
      <c r="K24" s="15">
        <v>5</v>
      </c>
      <c r="L24" s="17"/>
      <c r="M24" s="17"/>
      <c r="N24" s="1"/>
    </row>
    <row r="25" spans="2:14" ht="16" thickBot="1">
      <c r="B25" s="6" t="s">
        <v>16</v>
      </c>
      <c r="C25" s="16">
        <v>20</v>
      </c>
      <c r="D25" s="19">
        <f>SUM(D19:D23)</f>
        <v>330</v>
      </c>
      <c r="E25" s="20">
        <f>(D25/8) * 0.95</f>
        <v>39.1875</v>
      </c>
      <c r="F25" s="2"/>
      <c r="G25" s="2"/>
      <c r="H25" s="2"/>
      <c r="I25" s="2"/>
      <c r="J25" s="6" t="s">
        <v>16</v>
      </c>
      <c r="K25" s="16">
        <v>20</v>
      </c>
      <c r="L25" s="9">
        <f t="shared" si="0"/>
        <v>160</v>
      </c>
      <c r="M25" s="20">
        <f>(L25/8) * 0.95</f>
        <v>19</v>
      </c>
      <c r="N25" s="1"/>
    </row>
    <row r="26" spans="2:14" ht="16" thickBot="1"/>
    <row r="27" spans="2:14" ht="16" thickBot="1">
      <c r="B27" s="46" t="s">
        <v>34</v>
      </c>
      <c r="C27" s="47" t="s">
        <v>19</v>
      </c>
      <c r="D27" s="48" t="s">
        <v>20</v>
      </c>
      <c r="E27" s="49" t="s">
        <v>23</v>
      </c>
    </row>
    <row r="28" spans="2:14">
      <c r="B28" s="50">
        <v>1</v>
      </c>
      <c r="C28" s="45" t="s">
        <v>22</v>
      </c>
      <c r="D28" s="51" t="s">
        <v>21</v>
      </c>
      <c r="E28" s="52" t="s">
        <v>24</v>
      </c>
    </row>
    <row r="29" spans="2:14">
      <c r="B29" s="56">
        <v>2</v>
      </c>
      <c r="C29" s="57" t="s">
        <v>26</v>
      </c>
      <c r="D29" s="58" t="s">
        <v>25</v>
      </c>
      <c r="E29" s="59" t="s">
        <v>27</v>
      </c>
    </row>
    <row r="30" spans="2:14">
      <c r="B30" s="63">
        <v>3</v>
      </c>
      <c r="C30" s="64" t="s">
        <v>29</v>
      </c>
      <c r="D30" s="65" t="s">
        <v>28</v>
      </c>
      <c r="E30" s="66" t="s">
        <v>30</v>
      </c>
    </row>
    <row r="31" spans="2:14">
      <c r="B31" s="60">
        <v>4</v>
      </c>
      <c r="C31" s="61" t="s">
        <v>32</v>
      </c>
      <c r="D31" s="61" t="s">
        <v>31</v>
      </c>
      <c r="E31" s="62" t="s">
        <v>33</v>
      </c>
    </row>
    <row r="32" spans="2:14">
      <c r="B32" s="157">
        <v>5</v>
      </c>
      <c r="C32" s="154" t="s">
        <v>42</v>
      </c>
      <c r="D32" s="154" t="s">
        <v>41</v>
      </c>
      <c r="E32" s="158" t="s">
        <v>43</v>
      </c>
    </row>
    <row r="33" spans="2:5">
      <c r="B33" s="159">
        <v>6</v>
      </c>
      <c r="C33" s="155"/>
      <c r="D33" s="156" t="s">
        <v>263</v>
      </c>
      <c r="E33" s="160"/>
    </row>
    <row r="34" spans="2:5" ht="16" thickBot="1">
      <c r="B34" s="161">
        <v>7</v>
      </c>
      <c r="C34" s="162"/>
      <c r="D34" s="163" t="s">
        <v>264</v>
      </c>
      <c r="E34" s="164"/>
    </row>
  </sheetData>
  <mergeCells count="1">
    <mergeCell ref="G17:I21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tabSelected="1" workbookViewId="0">
      <selection activeCell="D7" sqref="D7:D14"/>
    </sheetView>
  </sheetViews>
  <sheetFormatPr defaultColWidth="10.83203125" defaultRowHeight="15.5"/>
  <cols>
    <col min="1" max="1" width="10.83203125" style="70"/>
    <col min="2" max="2" width="15.5" style="70" customWidth="1"/>
    <col min="3" max="3" width="17" style="70" customWidth="1"/>
    <col min="4" max="4" width="16.6640625" style="70" bestFit="1" customWidth="1"/>
    <col min="5" max="5" width="16.6640625" style="70" customWidth="1"/>
    <col min="6" max="6" width="16.6640625" style="70" bestFit="1" customWidth="1"/>
    <col min="7" max="7" width="15.83203125" style="70" customWidth="1"/>
    <col min="8" max="8" width="16.6640625" style="70" bestFit="1" customWidth="1"/>
    <col min="9" max="9" width="17.33203125" style="70" customWidth="1"/>
    <col min="10" max="10" width="16.6640625" style="70" bestFit="1" customWidth="1"/>
    <col min="11" max="11" width="17.1640625" style="70" customWidth="1"/>
    <col min="12" max="12" width="16.6640625" style="70" bestFit="1" customWidth="1"/>
    <col min="13" max="13" width="16.5" style="70" customWidth="1"/>
    <col min="14" max="14" width="16.6640625" style="70" bestFit="1" customWidth="1"/>
    <col min="15" max="16384" width="10.83203125" style="70"/>
  </cols>
  <sheetData>
    <row r="1" spans="1:14">
      <c r="A1" s="70" t="s">
        <v>201</v>
      </c>
    </row>
    <row r="3" spans="1:14">
      <c r="B3" s="70" t="s">
        <v>202</v>
      </c>
    </row>
    <row r="4" spans="1:14" ht="16" thickBot="1">
      <c r="C4" s="228" t="s">
        <v>265</v>
      </c>
      <c r="D4" s="228"/>
      <c r="E4" s="228"/>
      <c r="F4" s="228"/>
      <c r="I4" s="228" t="s">
        <v>266</v>
      </c>
      <c r="J4" s="228"/>
      <c r="K4" s="228"/>
      <c r="L4" s="228"/>
    </row>
    <row r="5" spans="1:14">
      <c r="B5" s="85" t="s">
        <v>0</v>
      </c>
      <c r="C5" s="86">
        <v>1</v>
      </c>
      <c r="D5" s="86">
        <v>2</v>
      </c>
      <c r="E5" s="86">
        <v>3</v>
      </c>
      <c r="F5" s="86">
        <v>4</v>
      </c>
      <c r="G5" s="86">
        <v>5</v>
      </c>
      <c r="H5" s="86">
        <v>6</v>
      </c>
      <c r="I5" s="86">
        <v>7</v>
      </c>
      <c r="J5" s="86">
        <v>8</v>
      </c>
      <c r="K5" s="86">
        <v>9</v>
      </c>
      <c r="L5" s="86">
        <v>10</v>
      </c>
      <c r="M5" s="86">
        <v>11</v>
      </c>
      <c r="N5" s="87">
        <v>12</v>
      </c>
    </row>
    <row r="6" spans="1:14" ht="16" thickBot="1">
      <c r="B6" s="88"/>
      <c r="C6" s="165" t="s">
        <v>105</v>
      </c>
      <c r="D6" s="165" t="s">
        <v>105</v>
      </c>
      <c r="E6" s="166" t="s">
        <v>123</v>
      </c>
      <c r="F6" s="166" t="s">
        <v>123</v>
      </c>
      <c r="G6" s="167"/>
      <c r="H6" s="167"/>
      <c r="I6" s="165" t="s">
        <v>105</v>
      </c>
      <c r="J6" s="165" t="s">
        <v>105</v>
      </c>
      <c r="K6" s="166" t="s">
        <v>123</v>
      </c>
      <c r="L6" s="166" t="s">
        <v>123</v>
      </c>
      <c r="M6" s="167"/>
      <c r="N6" s="167"/>
    </row>
    <row r="7" spans="1:14">
      <c r="B7" s="88" t="s">
        <v>1</v>
      </c>
      <c r="C7" s="89" t="s">
        <v>234</v>
      </c>
      <c r="D7" s="90" t="s">
        <v>7</v>
      </c>
      <c r="E7" s="91" t="s">
        <v>234</v>
      </c>
      <c r="F7" s="92" t="s">
        <v>7</v>
      </c>
      <c r="G7" s="93"/>
      <c r="H7" s="93"/>
      <c r="I7" s="90" t="s">
        <v>248</v>
      </c>
      <c r="J7" s="90" t="s">
        <v>7</v>
      </c>
      <c r="K7" s="91" t="s">
        <v>248</v>
      </c>
      <c r="L7" s="92" t="s">
        <v>7</v>
      </c>
      <c r="M7" s="93"/>
      <c r="N7" s="94"/>
    </row>
    <row r="8" spans="1:14">
      <c r="B8" s="88" t="s">
        <v>2</v>
      </c>
      <c r="C8" s="95" t="s">
        <v>235</v>
      </c>
      <c r="D8" s="96" t="s">
        <v>242</v>
      </c>
      <c r="E8" s="97" t="s">
        <v>235</v>
      </c>
      <c r="F8" s="97" t="s">
        <v>242</v>
      </c>
      <c r="G8" s="98"/>
      <c r="H8" s="98"/>
      <c r="I8" s="99" t="s">
        <v>249</v>
      </c>
      <c r="J8" s="96" t="s">
        <v>256</v>
      </c>
      <c r="K8" s="97" t="s">
        <v>249</v>
      </c>
      <c r="L8" s="97" t="s">
        <v>256</v>
      </c>
      <c r="M8" s="98"/>
      <c r="N8" s="100"/>
    </row>
    <row r="9" spans="1:14">
      <c r="B9" s="88" t="s">
        <v>3</v>
      </c>
      <c r="C9" s="95" t="s">
        <v>236</v>
      </c>
      <c r="D9" s="96" t="s">
        <v>243</v>
      </c>
      <c r="E9" s="97" t="s">
        <v>236</v>
      </c>
      <c r="F9" s="97" t="s">
        <v>243</v>
      </c>
      <c r="G9" s="98"/>
      <c r="H9" s="98"/>
      <c r="I9" s="99" t="s">
        <v>250</v>
      </c>
      <c r="J9" s="96" t="s">
        <v>257</v>
      </c>
      <c r="K9" s="97" t="s">
        <v>250</v>
      </c>
      <c r="L9" s="97" t="s">
        <v>257</v>
      </c>
      <c r="M9" s="98"/>
      <c r="N9" s="100"/>
    </row>
    <row r="10" spans="1:14">
      <c r="B10" s="88" t="s">
        <v>4</v>
      </c>
      <c r="C10" s="95" t="s">
        <v>237</v>
      </c>
      <c r="D10" s="96" t="s">
        <v>244</v>
      </c>
      <c r="E10" s="97" t="s">
        <v>237</v>
      </c>
      <c r="F10" s="97" t="s">
        <v>244</v>
      </c>
      <c r="G10" s="98"/>
      <c r="H10" s="98"/>
      <c r="I10" s="99" t="s">
        <v>251</v>
      </c>
      <c r="J10" s="96" t="s">
        <v>258</v>
      </c>
      <c r="K10" s="97" t="s">
        <v>251</v>
      </c>
      <c r="L10" s="97" t="s">
        <v>258</v>
      </c>
      <c r="M10" s="98"/>
      <c r="N10" s="100"/>
    </row>
    <row r="11" spans="1:14">
      <c r="B11" s="88" t="s">
        <v>5</v>
      </c>
      <c r="C11" s="95" t="s">
        <v>238</v>
      </c>
      <c r="D11" s="96" t="s">
        <v>245</v>
      </c>
      <c r="E11" s="97" t="s">
        <v>238</v>
      </c>
      <c r="F11" s="97" t="s">
        <v>245</v>
      </c>
      <c r="G11" s="98"/>
      <c r="H11" s="98"/>
      <c r="I11" s="99" t="s">
        <v>252</v>
      </c>
      <c r="J11" s="96" t="s">
        <v>259</v>
      </c>
      <c r="K11" s="97" t="s">
        <v>252</v>
      </c>
      <c r="L11" s="97" t="s">
        <v>259</v>
      </c>
      <c r="M11" s="98"/>
      <c r="N11" s="100"/>
    </row>
    <row r="12" spans="1:14">
      <c r="B12" s="88" t="s">
        <v>6</v>
      </c>
      <c r="C12" s="95" t="s">
        <v>239</v>
      </c>
      <c r="D12" s="96" t="s">
        <v>246</v>
      </c>
      <c r="E12" s="97" t="s">
        <v>239</v>
      </c>
      <c r="F12" s="97" t="s">
        <v>246</v>
      </c>
      <c r="G12" s="98"/>
      <c r="H12" s="98"/>
      <c r="I12" s="99" t="s">
        <v>253</v>
      </c>
      <c r="J12" s="96" t="s">
        <v>260</v>
      </c>
      <c r="K12" s="97" t="s">
        <v>253</v>
      </c>
      <c r="L12" s="97" t="s">
        <v>260</v>
      </c>
      <c r="M12" s="98"/>
      <c r="N12" s="100"/>
    </row>
    <row r="13" spans="1:14">
      <c r="B13" s="88" t="s">
        <v>8</v>
      </c>
      <c r="C13" s="95" t="s">
        <v>240</v>
      </c>
      <c r="D13" s="96" t="s">
        <v>247</v>
      </c>
      <c r="E13" s="97" t="s">
        <v>240</v>
      </c>
      <c r="F13" s="97" t="s">
        <v>247</v>
      </c>
      <c r="G13" s="98"/>
      <c r="H13" s="98"/>
      <c r="I13" s="99" t="s">
        <v>254</v>
      </c>
      <c r="J13" s="96" t="s">
        <v>261</v>
      </c>
      <c r="K13" s="97" t="s">
        <v>254</v>
      </c>
      <c r="L13" s="97" t="s">
        <v>261</v>
      </c>
      <c r="M13" s="98"/>
      <c r="N13" s="100"/>
    </row>
    <row r="14" spans="1:14" ht="16" thickBot="1">
      <c r="B14" s="101" t="s">
        <v>9</v>
      </c>
      <c r="C14" s="102" t="s">
        <v>241</v>
      </c>
      <c r="D14" s="103" t="s">
        <v>121</v>
      </c>
      <c r="E14" s="104" t="s">
        <v>241</v>
      </c>
      <c r="F14" s="105" t="s">
        <v>121</v>
      </c>
      <c r="G14" s="106"/>
      <c r="H14" s="106"/>
      <c r="I14" s="103" t="s">
        <v>255</v>
      </c>
      <c r="J14" s="103" t="s">
        <v>121</v>
      </c>
      <c r="K14" s="104" t="s">
        <v>255</v>
      </c>
      <c r="L14" s="105" t="s">
        <v>121</v>
      </c>
      <c r="M14" s="106"/>
      <c r="N14" s="107"/>
    </row>
    <row r="15" spans="1:14">
      <c r="C15" s="108"/>
      <c r="D15" s="108"/>
      <c r="E15" s="108"/>
      <c r="F15" s="108"/>
    </row>
    <row r="16" spans="1:14">
      <c r="B16" s="109" t="s">
        <v>203</v>
      </c>
      <c r="C16" s="108"/>
      <c r="D16" s="108"/>
      <c r="E16" s="108"/>
    </row>
    <row r="17" spans="2:20">
      <c r="C17" s="108"/>
      <c r="E17" s="108"/>
      <c r="F17" s="108"/>
    </row>
    <row r="18" spans="2:20" hidden="1">
      <c r="B18" s="85" t="s">
        <v>0</v>
      </c>
      <c r="C18" s="110">
        <v>1</v>
      </c>
      <c r="D18" s="110">
        <v>2</v>
      </c>
      <c r="E18" s="110">
        <v>3</v>
      </c>
      <c r="F18" s="110">
        <v>4</v>
      </c>
      <c r="G18" s="86">
        <v>5</v>
      </c>
      <c r="H18" s="86">
        <v>6</v>
      </c>
      <c r="I18" s="86">
        <v>7</v>
      </c>
      <c r="J18" s="86">
        <v>8</v>
      </c>
      <c r="K18" s="86">
        <v>9</v>
      </c>
      <c r="L18" s="86">
        <v>10</v>
      </c>
      <c r="M18" s="86">
        <v>11</v>
      </c>
      <c r="N18" s="87">
        <v>12</v>
      </c>
    </row>
    <row r="19" spans="2:20" hidden="1">
      <c r="B19" s="88"/>
      <c r="C19" s="111" t="s">
        <v>105</v>
      </c>
      <c r="D19" s="112" t="s">
        <v>105</v>
      </c>
      <c r="E19" s="112" t="s">
        <v>105</v>
      </c>
      <c r="F19" s="113" t="s">
        <v>105</v>
      </c>
      <c r="G19" s="112" t="s">
        <v>105</v>
      </c>
      <c r="H19" s="113" t="s">
        <v>105</v>
      </c>
      <c r="I19" s="114" t="s">
        <v>123</v>
      </c>
      <c r="J19" s="91" t="s">
        <v>123</v>
      </c>
      <c r="K19" s="91" t="s">
        <v>123</v>
      </c>
      <c r="L19" s="91" t="s">
        <v>123</v>
      </c>
      <c r="M19" s="91" t="s">
        <v>123</v>
      </c>
      <c r="N19" s="115" t="s">
        <v>123</v>
      </c>
      <c r="P19" s="70" t="str">
        <f>CONCATENATE(E20, "-5b")</f>
        <v>A08-8b-5b</v>
      </c>
      <c r="Q19" s="70" t="str">
        <f>CONCATENATE(F20, "-5b")</f>
        <v>NTC-8b-5b</v>
      </c>
      <c r="S19" s="114" t="s">
        <v>123</v>
      </c>
      <c r="T19" s="115" t="s">
        <v>123</v>
      </c>
    </row>
    <row r="20" spans="2:20" hidden="1">
      <c r="B20" s="88" t="s">
        <v>1</v>
      </c>
      <c r="C20" s="95" t="s">
        <v>204</v>
      </c>
      <c r="D20" s="99" t="s">
        <v>205</v>
      </c>
      <c r="E20" s="99" t="s">
        <v>206</v>
      </c>
      <c r="F20" s="116" t="s">
        <v>207</v>
      </c>
      <c r="G20" s="99" t="s">
        <v>208</v>
      </c>
      <c r="H20" s="116" t="s">
        <v>7</v>
      </c>
      <c r="I20" s="117" t="s">
        <v>204</v>
      </c>
      <c r="J20" s="118" t="s">
        <v>205</v>
      </c>
      <c r="K20" s="97" t="s">
        <v>206</v>
      </c>
      <c r="L20" s="118" t="s">
        <v>207</v>
      </c>
      <c r="M20" s="97" t="s">
        <v>208</v>
      </c>
      <c r="N20" s="119" t="s">
        <v>7</v>
      </c>
      <c r="P20" s="70" t="str">
        <f t="shared" ref="P20:Q27" si="0">CONCATENATE(E21, "-5b")</f>
        <v>B08-8b-5b</v>
      </c>
      <c r="Q20" s="70" t="str">
        <f t="shared" si="0"/>
        <v>A08-8b-5b</v>
      </c>
      <c r="S20" s="120" t="s">
        <v>104</v>
      </c>
      <c r="T20" s="119" t="s">
        <v>7</v>
      </c>
    </row>
    <row r="21" spans="2:20" hidden="1">
      <c r="B21" s="88" t="s">
        <v>2</v>
      </c>
      <c r="C21" s="95" t="s">
        <v>209</v>
      </c>
      <c r="D21" s="99" t="s">
        <v>204</v>
      </c>
      <c r="E21" s="99" t="s">
        <v>210</v>
      </c>
      <c r="F21" s="116" t="s">
        <v>206</v>
      </c>
      <c r="G21" s="99" t="s">
        <v>208</v>
      </c>
      <c r="H21" s="116" t="s">
        <v>208</v>
      </c>
      <c r="I21" s="117" t="s">
        <v>209</v>
      </c>
      <c r="J21" s="97" t="s">
        <v>204</v>
      </c>
      <c r="K21" s="97" t="s">
        <v>210</v>
      </c>
      <c r="L21" s="97" t="s">
        <v>206</v>
      </c>
      <c r="M21" s="97" t="s">
        <v>208</v>
      </c>
      <c r="N21" s="121" t="s">
        <v>208</v>
      </c>
      <c r="P21" s="70" t="str">
        <f t="shared" si="0"/>
        <v>C08-8b-5b</v>
      </c>
      <c r="Q21" s="70" t="str">
        <f t="shared" si="0"/>
        <v>B08-8b-5b</v>
      </c>
      <c r="S21" s="120" t="s">
        <v>106</v>
      </c>
      <c r="T21" s="119" t="s">
        <v>113</v>
      </c>
    </row>
    <row r="22" spans="2:20" hidden="1">
      <c r="B22" s="88" t="s">
        <v>3</v>
      </c>
      <c r="C22" s="95" t="s">
        <v>211</v>
      </c>
      <c r="D22" s="99" t="s">
        <v>209</v>
      </c>
      <c r="E22" s="99" t="s">
        <v>212</v>
      </c>
      <c r="F22" s="116" t="s">
        <v>210</v>
      </c>
      <c r="G22" s="99" t="s">
        <v>208</v>
      </c>
      <c r="H22" s="116" t="s">
        <v>208</v>
      </c>
      <c r="I22" s="117" t="s">
        <v>211</v>
      </c>
      <c r="J22" s="97" t="s">
        <v>209</v>
      </c>
      <c r="K22" s="97" t="s">
        <v>212</v>
      </c>
      <c r="L22" s="97" t="s">
        <v>210</v>
      </c>
      <c r="M22" s="97" t="s">
        <v>208</v>
      </c>
      <c r="N22" s="121" t="s">
        <v>208</v>
      </c>
      <c r="P22" s="70" t="str">
        <f t="shared" si="0"/>
        <v>D08-8b-5b</v>
      </c>
      <c r="Q22" s="70" t="str">
        <f t="shared" si="0"/>
        <v>C08-8b-5b</v>
      </c>
      <c r="S22" s="120" t="s">
        <v>107</v>
      </c>
      <c r="T22" s="119" t="s">
        <v>114</v>
      </c>
    </row>
    <row r="23" spans="2:20" hidden="1">
      <c r="B23" s="88" t="s">
        <v>4</v>
      </c>
      <c r="C23" s="95" t="s">
        <v>213</v>
      </c>
      <c r="D23" s="99" t="s">
        <v>211</v>
      </c>
      <c r="E23" s="99" t="s">
        <v>214</v>
      </c>
      <c r="F23" s="116" t="s">
        <v>212</v>
      </c>
      <c r="G23" s="99" t="s">
        <v>208</v>
      </c>
      <c r="H23" s="116" t="s">
        <v>208</v>
      </c>
      <c r="I23" s="117" t="s">
        <v>213</v>
      </c>
      <c r="J23" s="97" t="s">
        <v>211</v>
      </c>
      <c r="K23" s="97" t="s">
        <v>214</v>
      </c>
      <c r="L23" s="97" t="s">
        <v>212</v>
      </c>
      <c r="M23" s="97" t="s">
        <v>208</v>
      </c>
      <c r="N23" s="121" t="s">
        <v>208</v>
      </c>
      <c r="P23" s="70" t="str">
        <f t="shared" si="0"/>
        <v>E08-8b-5b</v>
      </c>
      <c r="Q23" s="70" t="str">
        <f t="shared" si="0"/>
        <v>D08-8b-5b</v>
      </c>
      <c r="S23" s="120" t="s">
        <v>108</v>
      </c>
      <c r="T23" s="119" t="s">
        <v>115</v>
      </c>
    </row>
    <row r="24" spans="2:20" hidden="1">
      <c r="B24" s="88" t="s">
        <v>5</v>
      </c>
      <c r="C24" s="95" t="s">
        <v>215</v>
      </c>
      <c r="D24" s="99" t="s">
        <v>213</v>
      </c>
      <c r="E24" s="99" t="s">
        <v>216</v>
      </c>
      <c r="F24" s="116" t="s">
        <v>214</v>
      </c>
      <c r="G24" s="99" t="s">
        <v>208</v>
      </c>
      <c r="H24" s="116" t="s">
        <v>208</v>
      </c>
      <c r="I24" s="117" t="s">
        <v>215</v>
      </c>
      <c r="J24" s="97" t="s">
        <v>213</v>
      </c>
      <c r="K24" s="97" t="s">
        <v>216</v>
      </c>
      <c r="L24" s="97" t="s">
        <v>214</v>
      </c>
      <c r="M24" s="97" t="s">
        <v>208</v>
      </c>
      <c r="N24" s="121" t="s">
        <v>208</v>
      </c>
      <c r="P24" s="70" t="str">
        <f t="shared" si="0"/>
        <v>F08-8b-5b</v>
      </c>
      <c r="Q24" s="70" t="str">
        <f t="shared" si="0"/>
        <v>E08-8b-5b</v>
      </c>
      <c r="S24" s="120" t="s">
        <v>109</v>
      </c>
      <c r="T24" s="119" t="s">
        <v>116</v>
      </c>
    </row>
    <row r="25" spans="2:20" hidden="1">
      <c r="B25" s="88" t="s">
        <v>6</v>
      </c>
      <c r="C25" s="95" t="s">
        <v>217</v>
      </c>
      <c r="D25" s="99" t="s">
        <v>215</v>
      </c>
      <c r="E25" s="99" t="s">
        <v>218</v>
      </c>
      <c r="F25" s="116" t="s">
        <v>216</v>
      </c>
      <c r="G25" s="99" t="s">
        <v>208</v>
      </c>
      <c r="H25" s="116" t="s">
        <v>208</v>
      </c>
      <c r="I25" s="117" t="s">
        <v>217</v>
      </c>
      <c r="J25" s="97" t="s">
        <v>215</v>
      </c>
      <c r="K25" s="97" t="s">
        <v>218</v>
      </c>
      <c r="L25" s="97" t="s">
        <v>216</v>
      </c>
      <c r="M25" s="97" t="s">
        <v>208</v>
      </c>
      <c r="N25" s="121" t="s">
        <v>208</v>
      </c>
      <c r="P25" s="70" t="str">
        <f t="shared" si="0"/>
        <v>G08-8b-5b</v>
      </c>
      <c r="Q25" s="70" t="str">
        <f t="shared" si="0"/>
        <v>F08-8b-5b</v>
      </c>
      <c r="S25" s="120" t="s">
        <v>110</v>
      </c>
      <c r="T25" s="119" t="s">
        <v>117</v>
      </c>
    </row>
    <row r="26" spans="2:20" hidden="1">
      <c r="B26" s="88" t="s">
        <v>8</v>
      </c>
      <c r="C26" s="95" t="s">
        <v>219</v>
      </c>
      <c r="D26" s="99" t="s">
        <v>217</v>
      </c>
      <c r="E26" s="99" t="s">
        <v>220</v>
      </c>
      <c r="F26" s="116" t="s">
        <v>218</v>
      </c>
      <c r="G26" s="99" t="s">
        <v>208</v>
      </c>
      <c r="H26" s="116" t="s">
        <v>208</v>
      </c>
      <c r="I26" s="117" t="s">
        <v>219</v>
      </c>
      <c r="J26" s="97" t="s">
        <v>217</v>
      </c>
      <c r="K26" s="97" t="s">
        <v>220</v>
      </c>
      <c r="L26" s="97" t="s">
        <v>218</v>
      </c>
      <c r="M26" s="97" t="s">
        <v>208</v>
      </c>
      <c r="N26" s="121" t="s">
        <v>208</v>
      </c>
      <c r="P26" s="70" t="str">
        <f t="shared" si="0"/>
        <v>H08-8b-5b</v>
      </c>
      <c r="Q26" s="70" t="str">
        <f t="shared" si="0"/>
        <v>Positive Control-8b-5b</v>
      </c>
      <c r="S26" s="120" t="s">
        <v>111</v>
      </c>
      <c r="T26" s="119" t="s">
        <v>118</v>
      </c>
    </row>
    <row r="27" spans="2:20" ht="16" hidden="1" thickBot="1">
      <c r="B27" s="101" t="s">
        <v>9</v>
      </c>
      <c r="C27" s="102" t="s">
        <v>221</v>
      </c>
      <c r="D27" s="103" t="s">
        <v>222</v>
      </c>
      <c r="E27" s="103" t="s">
        <v>223</v>
      </c>
      <c r="F27" s="122" t="s">
        <v>224</v>
      </c>
      <c r="G27" s="103" t="s">
        <v>208</v>
      </c>
      <c r="H27" s="122" t="s">
        <v>121</v>
      </c>
      <c r="I27" s="123" t="s">
        <v>221</v>
      </c>
      <c r="J27" s="105" t="s">
        <v>222</v>
      </c>
      <c r="K27" s="104" t="s">
        <v>223</v>
      </c>
      <c r="L27" s="105" t="s">
        <v>224</v>
      </c>
      <c r="M27" s="104" t="s">
        <v>208</v>
      </c>
      <c r="N27" s="124" t="s">
        <v>121</v>
      </c>
      <c r="P27" s="70" t="str">
        <f t="shared" si="0"/>
        <v>-5b</v>
      </c>
      <c r="Q27" s="70" t="str">
        <f t="shared" si="0"/>
        <v>-5b</v>
      </c>
      <c r="S27" s="125" t="s">
        <v>112</v>
      </c>
      <c r="T27" s="124" t="s">
        <v>121</v>
      </c>
    </row>
    <row r="28" spans="2:20" ht="16" thickBot="1"/>
    <row r="29" spans="2:20" ht="16" thickBot="1">
      <c r="B29" s="126"/>
      <c r="C29" s="127" t="s">
        <v>225</v>
      </c>
      <c r="D29" s="128"/>
      <c r="E29" s="129"/>
      <c r="F29" s="130"/>
      <c r="G29" s="130"/>
      <c r="H29" s="229"/>
      <c r="I29" s="229"/>
      <c r="J29" s="130"/>
      <c r="K29" s="130"/>
      <c r="L29" s="130"/>
      <c r="M29" s="130"/>
      <c r="N29" s="130"/>
    </row>
    <row r="30" spans="2:20">
      <c r="B30" s="85"/>
      <c r="C30" s="131" t="s">
        <v>10</v>
      </c>
      <c r="D30" s="132">
        <v>34</v>
      </c>
      <c r="E30" s="133"/>
      <c r="F30" s="134"/>
      <c r="G30" s="134"/>
      <c r="H30" s="227"/>
      <c r="I30" s="227"/>
      <c r="J30" s="134"/>
      <c r="K30" s="134"/>
      <c r="L30" s="134"/>
      <c r="M30" s="134"/>
      <c r="N30" s="134"/>
    </row>
    <row r="31" spans="2:20">
      <c r="B31" s="135" t="s">
        <v>11</v>
      </c>
      <c r="C31" s="136">
        <v>5</v>
      </c>
      <c r="D31" s="132">
        <f>(C31*$D$30) * 1.1</f>
        <v>187.00000000000003</v>
      </c>
      <c r="E31" s="133"/>
      <c r="F31" s="134"/>
      <c r="G31" s="134"/>
      <c r="H31" s="227"/>
      <c r="I31" s="227"/>
      <c r="J31" s="134"/>
      <c r="K31" s="134"/>
      <c r="L31" s="134"/>
      <c r="M31" s="134"/>
      <c r="N31" s="134"/>
    </row>
    <row r="32" spans="2:20">
      <c r="B32" s="135" t="s">
        <v>12</v>
      </c>
      <c r="C32" s="136">
        <v>2</v>
      </c>
      <c r="D32" s="132">
        <f>(C32*$D$30) * 1.1</f>
        <v>74.800000000000011</v>
      </c>
      <c r="E32" s="133"/>
      <c r="F32" s="134"/>
      <c r="G32" s="134"/>
      <c r="H32" s="226"/>
      <c r="I32" s="226"/>
      <c r="J32" s="134"/>
      <c r="K32" s="134"/>
      <c r="L32" s="134"/>
      <c r="M32" s="134"/>
      <c r="N32" s="134"/>
    </row>
    <row r="33" spans="2:14">
      <c r="B33" s="135" t="s">
        <v>13</v>
      </c>
      <c r="C33" s="136">
        <v>1</v>
      </c>
      <c r="D33" s="132">
        <f>(C33*$D$30) * 1.1</f>
        <v>37.400000000000006</v>
      </c>
      <c r="E33" s="133"/>
      <c r="F33" s="134"/>
      <c r="G33" s="134"/>
      <c r="H33" s="227"/>
      <c r="I33" s="227"/>
      <c r="J33" s="134"/>
      <c r="K33" s="134"/>
      <c r="L33" s="130"/>
      <c r="M33" s="130"/>
      <c r="N33" s="130"/>
    </row>
    <row r="34" spans="2:14">
      <c r="B34" s="135" t="s">
        <v>14</v>
      </c>
      <c r="C34" s="136">
        <v>2</v>
      </c>
      <c r="D34" s="132">
        <f>(C34*$D$30) * 1.1</f>
        <v>74.800000000000011</v>
      </c>
      <c r="E34" s="133"/>
      <c r="F34" s="134"/>
      <c r="G34" s="134"/>
      <c r="H34" s="134"/>
      <c r="I34" s="134"/>
      <c r="J34" s="134"/>
      <c r="K34" s="134"/>
      <c r="L34" s="130"/>
      <c r="M34" s="130"/>
      <c r="N34" s="130"/>
    </row>
    <row r="35" spans="2:14">
      <c r="B35" s="135" t="s">
        <v>15</v>
      </c>
      <c r="C35" s="136">
        <v>5</v>
      </c>
      <c r="D35" s="132">
        <f>(C35*$D$30) * 1.1</f>
        <v>187.00000000000003</v>
      </c>
      <c r="E35" s="133"/>
      <c r="F35" s="134"/>
      <c r="G35" s="134"/>
      <c r="H35" s="134"/>
      <c r="I35" s="134"/>
      <c r="J35" s="134"/>
      <c r="K35" s="134"/>
      <c r="L35" s="130"/>
      <c r="M35" s="130"/>
      <c r="N35" s="130"/>
    </row>
    <row r="36" spans="2:14">
      <c r="B36" s="135" t="s">
        <v>17</v>
      </c>
      <c r="C36" s="136">
        <v>5</v>
      </c>
      <c r="D36" s="137"/>
      <c r="E36" s="133"/>
      <c r="F36" s="134"/>
      <c r="G36" s="134"/>
      <c r="H36" s="134"/>
      <c r="I36" s="134"/>
      <c r="J36" s="134"/>
      <c r="K36" s="134"/>
      <c r="L36" s="130"/>
      <c r="M36" s="130"/>
      <c r="N36" s="130"/>
    </row>
    <row r="37" spans="2:14" ht="16" thickBot="1">
      <c r="B37" s="138" t="s">
        <v>16</v>
      </c>
      <c r="C37" s="139">
        <v>20</v>
      </c>
      <c r="D37" s="140">
        <f>SUM(D31:D35)</f>
        <v>561.00000000000011</v>
      </c>
      <c r="E37" s="141">
        <f>(D37/8) * 0.95</f>
        <v>66.618750000000006</v>
      </c>
      <c r="F37" s="134"/>
      <c r="G37" s="134"/>
      <c r="H37" s="134"/>
      <c r="I37" s="134"/>
      <c r="J37" s="134"/>
      <c r="K37" s="134"/>
      <c r="L37" s="130"/>
      <c r="M37" s="130"/>
      <c r="N37" s="130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BB4B81-1112-6A43-9671-8A0731183E77}">
  <dimension ref="B4:N33"/>
  <sheetViews>
    <sheetView zoomScale="125" workbookViewId="0">
      <selection activeCell="D14" sqref="D14"/>
    </sheetView>
  </sheetViews>
  <sheetFormatPr defaultColWidth="10.6640625" defaultRowHeight="15.5"/>
  <cols>
    <col min="2" max="14" width="17" customWidth="1"/>
  </cols>
  <sheetData>
    <row r="4" spans="2:14" ht="16" thickBot="1"/>
    <row r="5" spans="2:14">
      <c r="B5" s="3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77">
        <v>9</v>
      </c>
      <c r="L5" s="177">
        <v>10</v>
      </c>
      <c r="M5" s="177">
        <v>11</v>
      </c>
      <c r="N5" s="4">
        <v>12</v>
      </c>
    </row>
    <row r="6" spans="2:14" ht="16" thickBot="1">
      <c r="B6" s="7"/>
      <c r="C6" s="178" t="s">
        <v>263</v>
      </c>
      <c r="D6" s="178" t="s">
        <v>263</v>
      </c>
      <c r="E6" s="178" t="s">
        <v>263</v>
      </c>
      <c r="F6" s="179" t="s">
        <v>264</v>
      </c>
      <c r="G6" s="179" t="s">
        <v>264</v>
      </c>
      <c r="H6" s="179" t="s">
        <v>264</v>
      </c>
      <c r="I6" s="180"/>
      <c r="J6" s="180"/>
      <c r="K6" s="180"/>
      <c r="L6" s="180"/>
      <c r="M6" s="180"/>
      <c r="N6" s="180"/>
    </row>
    <row r="7" spans="2:14">
      <c r="B7" s="7" t="s">
        <v>1</v>
      </c>
      <c r="C7" s="181" t="s">
        <v>270</v>
      </c>
      <c r="D7" s="182" t="s">
        <v>234</v>
      </c>
      <c r="E7" s="182" t="s">
        <v>271</v>
      </c>
      <c r="F7" s="183" t="s">
        <v>270</v>
      </c>
      <c r="G7" s="183" t="s">
        <v>234</v>
      </c>
      <c r="H7" s="183" t="s">
        <v>271</v>
      </c>
      <c r="I7" s="184"/>
      <c r="J7" s="184"/>
      <c r="K7" s="184"/>
      <c r="L7" s="184"/>
      <c r="M7" s="184"/>
      <c r="N7" s="185"/>
    </row>
    <row r="8" spans="2:14">
      <c r="B8" s="7" t="s">
        <v>2</v>
      </c>
      <c r="C8" s="186" t="s">
        <v>272</v>
      </c>
      <c r="D8" s="187" t="s">
        <v>235</v>
      </c>
      <c r="E8" s="187" t="s">
        <v>273</v>
      </c>
      <c r="F8" s="188" t="s">
        <v>272</v>
      </c>
      <c r="G8" s="188" t="s">
        <v>235</v>
      </c>
      <c r="H8" s="188" t="s">
        <v>273</v>
      </c>
      <c r="I8" s="189"/>
      <c r="J8" s="189"/>
      <c r="K8" s="190"/>
      <c r="L8" s="189"/>
      <c r="M8" s="189"/>
      <c r="N8" s="191"/>
    </row>
    <row r="9" spans="2:14">
      <c r="B9" s="7" t="s">
        <v>3</v>
      </c>
      <c r="C9" s="186" t="s">
        <v>274</v>
      </c>
      <c r="D9" s="187" t="s">
        <v>236</v>
      </c>
      <c r="E9" s="187" t="s">
        <v>275</v>
      </c>
      <c r="F9" s="188" t="s">
        <v>274</v>
      </c>
      <c r="G9" s="188" t="s">
        <v>236</v>
      </c>
      <c r="H9" s="188" t="s">
        <v>275</v>
      </c>
      <c r="I9" s="189"/>
      <c r="J9" s="189"/>
      <c r="K9" s="190"/>
      <c r="L9" s="189"/>
      <c r="M9" s="189"/>
      <c r="N9" s="191"/>
    </row>
    <row r="10" spans="2:14">
      <c r="B10" s="7" t="s">
        <v>4</v>
      </c>
      <c r="C10" s="186" t="s">
        <v>276</v>
      </c>
      <c r="D10" s="187" t="s">
        <v>237</v>
      </c>
      <c r="E10" s="187" t="s">
        <v>277</v>
      </c>
      <c r="F10" s="188" t="s">
        <v>276</v>
      </c>
      <c r="G10" s="188" t="s">
        <v>237</v>
      </c>
      <c r="H10" s="188" t="s">
        <v>277</v>
      </c>
      <c r="I10" s="189"/>
      <c r="J10" s="189"/>
      <c r="K10" s="190"/>
      <c r="L10" s="189"/>
      <c r="M10" s="189"/>
      <c r="N10" s="191"/>
    </row>
    <row r="11" spans="2:14">
      <c r="B11" s="7" t="s">
        <v>5</v>
      </c>
      <c r="C11" s="186" t="s">
        <v>278</v>
      </c>
      <c r="D11" s="187" t="s">
        <v>238</v>
      </c>
      <c r="E11" s="187" t="s">
        <v>7</v>
      </c>
      <c r="F11" s="188" t="s">
        <v>278</v>
      </c>
      <c r="G11" s="188" t="s">
        <v>238</v>
      </c>
      <c r="H11" s="188" t="s">
        <v>7</v>
      </c>
      <c r="I11" s="189"/>
      <c r="J11" s="189"/>
      <c r="K11" s="190"/>
      <c r="L11" s="189"/>
      <c r="M11" s="189"/>
      <c r="N11" s="191"/>
    </row>
    <row r="12" spans="2:14">
      <c r="B12" s="7" t="s">
        <v>6</v>
      </c>
      <c r="C12" s="186" t="s">
        <v>279</v>
      </c>
      <c r="D12" s="187" t="s">
        <v>242</v>
      </c>
      <c r="E12" s="187" t="s">
        <v>7</v>
      </c>
      <c r="F12" s="188" t="s">
        <v>279</v>
      </c>
      <c r="G12" s="188" t="s">
        <v>242</v>
      </c>
      <c r="H12" s="188" t="s">
        <v>7</v>
      </c>
      <c r="I12" s="189"/>
      <c r="J12" s="189"/>
      <c r="K12" s="190"/>
      <c r="L12" s="189"/>
      <c r="M12" s="189"/>
      <c r="N12" s="191"/>
    </row>
    <row r="13" spans="2:14">
      <c r="B13" s="7" t="s">
        <v>8</v>
      </c>
      <c r="C13" s="186" t="s">
        <v>280</v>
      </c>
      <c r="D13" s="187" t="s">
        <v>246</v>
      </c>
      <c r="E13" s="187" t="s">
        <v>7</v>
      </c>
      <c r="F13" s="188" t="s">
        <v>280</v>
      </c>
      <c r="G13" s="188" t="s">
        <v>246</v>
      </c>
      <c r="H13" s="188" t="s">
        <v>7</v>
      </c>
      <c r="I13" s="189"/>
      <c r="J13" s="189"/>
      <c r="K13" s="189"/>
      <c r="L13" s="189"/>
      <c r="M13" s="189"/>
      <c r="N13" s="191"/>
    </row>
    <row r="14" spans="2:14" ht="16" thickBot="1">
      <c r="B14" s="8" t="s">
        <v>9</v>
      </c>
      <c r="C14" s="192" t="s">
        <v>7</v>
      </c>
      <c r="D14" s="193" t="s">
        <v>247</v>
      </c>
      <c r="E14" s="193" t="s">
        <v>7</v>
      </c>
      <c r="F14" s="194" t="s">
        <v>7</v>
      </c>
      <c r="G14" s="194" t="s">
        <v>247</v>
      </c>
      <c r="H14" s="194" t="s">
        <v>7</v>
      </c>
      <c r="I14" s="195"/>
      <c r="J14" s="195"/>
      <c r="K14" s="195"/>
      <c r="L14" s="195"/>
      <c r="M14" s="195"/>
      <c r="N14" s="196"/>
    </row>
    <row r="15" spans="2:14">
      <c r="C15" s="21"/>
      <c r="D15" s="21"/>
      <c r="E15" s="21"/>
      <c r="F15" s="21"/>
    </row>
    <row r="16" spans="2:14" ht="16" thickBot="1"/>
    <row r="17" spans="2:14" ht="16" thickBot="1">
      <c r="B17" s="13"/>
      <c r="C17" s="197" t="s">
        <v>18</v>
      </c>
      <c r="D17" s="198"/>
      <c r="E17" s="11"/>
      <c r="F17" s="1"/>
      <c r="G17" s="225" t="s">
        <v>35</v>
      </c>
      <c r="H17" s="225"/>
      <c r="I17" s="225"/>
      <c r="J17" s="1"/>
      <c r="K17" s="1"/>
      <c r="L17" s="1"/>
      <c r="M17" s="1"/>
      <c r="N17" s="1"/>
    </row>
    <row r="18" spans="2:14">
      <c r="B18" s="3"/>
      <c r="C18" s="4" t="s">
        <v>10</v>
      </c>
      <c r="D18" s="9">
        <v>26</v>
      </c>
      <c r="E18" s="17"/>
      <c r="F18" s="2"/>
      <c r="G18" s="225"/>
      <c r="H18" s="225"/>
      <c r="I18" s="225"/>
      <c r="J18" s="2"/>
      <c r="K18" s="2"/>
      <c r="L18" s="2"/>
      <c r="M18" s="2"/>
      <c r="N18" s="2"/>
    </row>
    <row r="19" spans="2:14">
      <c r="B19" s="5" t="s">
        <v>11</v>
      </c>
      <c r="C19" s="15">
        <v>5</v>
      </c>
      <c r="D19" s="9">
        <f>(C19*$D$18)</f>
        <v>130</v>
      </c>
      <c r="E19" s="17"/>
      <c r="F19" s="2"/>
      <c r="G19" s="225"/>
      <c r="H19" s="225"/>
      <c r="I19" s="225"/>
      <c r="J19" s="2"/>
      <c r="K19" s="2"/>
      <c r="L19" s="2"/>
      <c r="M19" s="2"/>
      <c r="N19" s="2"/>
    </row>
    <row r="20" spans="2:14">
      <c r="B20" s="5" t="s">
        <v>12</v>
      </c>
      <c r="C20" s="15">
        <v>2</v>
      </c>
      <c r="D20" s="9">
        <f>(C20*$D$18)</f>
        <v>52</v>
      </c>
      <c r="E20" s="17"/>
      <c r="F20" s="2"/>
      <c r="G20" s="225"/>
      <c r="H20" s="225"/>
      <c r="I20" s="225"/>
      <c r="J20" s="2"/>
      <c r="K20" s="2"/>
      <c r="L20" s="2"/>
      <c r="M20" s="2"/>
      <c r="N20" s="2"/>
    </row>
    <row r="21" spans="2:14">
      <c r="B21" s="5" t="s">
        <v>13</v>
      </c>
      <c r="C21" s="15">
        <v>1</v>
      </c>
      <c r="D21" s="9">
        <f>(C21*$D$18)</f>
        <v>26</v>
      </c>
      <c r="E21" s="17"/>
      <c r="F21" s="2"/>
      <c r="G21" s="225"/>
      <c r="H21" s="225"/>
      <c r="I21" s="225"/>
      <c r="J21" s="2"/>
      <c r="K21" s="2"/>
      <c r="L21" s="1"/>
      <c r="M21" s="1"/>
      <c r="N21" s="1"/>
    </row>
    <row r="22" spans="2:14">
      <c r="B22" s="5" t="s">
        <v>14</v>
      </c>
      <c r="C22" s="15">
        <v>1</v>
      </c>
      <c r="D22" s="9">
        <f>(C22*$D$18)</f>
        <v>26</v>
      </c>
      <c r="E22" s="17"/>
      <c r="F22" s="2"/>
      <c r="G22" s="2"/>
      <c r="H22" s="2"/>
      <c r="I22" s="2"/>
      <c r="J22" s="2"/>
      <c r="K22" s="2"/>
      <c r="L22" s="1"/>
      <c r="M22" s="1"/>
      <c r="N22" s="1"/>
    </row>
    <row r="23" spans="2:14">
      <c r="B23" s="5" t="s">
        <v>15</v>
      </c>
      <c r="C23" s="15">
        <v>6</v>
      </c>
      <c r="D23" s="9">
        <f>(C23*$D$18)</f>
        <v>156</v>
      </c>
      <c r="E23" s="17"/>
      <c r="F23" s="2"/>
      <c r="G23" s="2"/>
      <c r="H23" s="2"/>
      <c r="I23" s="2"/>
      <c r="J23" s="2"/>
      <c r="K23" s="2"/>
      <c r="L23" s="1"/>
      <c r="M23" s="1"/>
      <c r="N23" s="1"/>
    </row>
    <row r="24" spans="2:14">
      <c r="B24" s="5" t="s">
        <v>17</v>
      </c>
      <c r="C24" s="15">
        <v>5</v>
      </c>
      <c r="D24" s="18"/>
      <c r="E24" s="17"/>
      <c r="F24" s="2"/>
      <c r="G24" s="2"/>
      <c r="H24" s="2"/>
      <c r="I24" s="2"/>
      <c r="J24" s="2"/>
      <c r="K24" s="2"/>
      <c r="L24" s="1"/>
      <c r="M24" s="1"/>
      <c r="N24" s="1"/>
    </row>
    <row r="25" spans="2:14" ht="16" thickBot="1">
      <c r="B25" s="6" t="s">
        <v>16</v>
      </c>
      <c r="C25" s="16">
        <v>20</v>
      </c>
      <c r="D25" s="199">
        <f>SUM(D19:D23)</f>
        <v>390</v>
      </c>
      <c r="E25" s="200">
        <f>(D25/8) * 0.95</f>
        <v>46.3125</v>
      </c>
      <c r="F25" s="2"/>
      <c r="G25" s="2"/>
      <c r="H25" s="2"/>
      <c r="I25" s="2"/>
      <c r="J25" s="2"/>
      <c r="K25" s="2"/>
      <c r="L25" s="1"/>
      <c r="M25" s="1"/>
      <c r="N25" s="1"/>
    </row>
    <row r="26" spans="2:14" ht="16" thickBot="1"/>
    <row r="27" spans="2:14" ht="16" thickBot="1">
      <c r="B27" s="201" t="s">
        <v>34</v>
      </c>
      <c r="C27" s="202" t="s">
        <v>19</v>
      </c>
      <c r="D27" s="203" t="s">
        <v>20</v>
      </c>
      <c r="E27" s="204" t="s">
        <v>23</v>
      </c>
    </row>
    <row r="28" spans="2:14">
      <c r="B28" s="205">
        <v>1</v>
      </c>
      <c r="C28" s="206" t="s">
        <v>22</v>
      </c>
      <c r="D28" s="207" t="s">
        <v>21</v>
      </c>
      <c r="E28" s="208" t="s">
        <v>24</v>
      </c>
    </row>
    <row r="29" spans="2:14">
      <c r="B29" s="209">
        <v>2</v>
      </c>
      <c r="C29" s="210" t="s">
        <v>26</v>
      </c>
      <c r="D29" s="211" t="s">
        <v>25</v>
      </c>
      <c r="E29" s="212" t="s">
        <v>27</v>
      </c>
    </row>
    <row r="30" spans="2:14">
      <c r="B30" s="209">
        <v>3</v>
      </c>
      <c r="C30" s="210" t="s">
        <v>29</v>
      </c>
      <c r="D30" s="211" t="s">
        <v>28</v>
      </c>
      <c r="E30" s="212" t="s">
        <v>30</v>
      </c>
    </row>
    <row r="31" spans="2:14" ht="16" thickBot="1">
      <c r="B31" s="213">
        <v>4</v>
      </c>
      <c r="C31" s="214" t="s">
        <v>32</v>
      </c>
      <c r="D31" s="215" t="s">
        <v>31</v>
      </c>
      <c r="E31" s="216" t="s">
        <v>33</v>
      </c>
    </row>
    <row r="32" spans="2:14">
      <c r="C32" s="21"/>
    </row>
    <row r="33" spans="3:3">
      <c r="C33" s="21"/>
    </row>
  </sheetData>
  <mergeCells count="1">
    <mergeCell ref="G17:I21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workbookViewId="0">
      <selection activeCell="M69" sqref="M69"/>
    </sheetView>
  </sheetViews>
  <sheetFormatPr defaultColWidth="10.6640625" defaultRowHeight="15.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91A63C58-5E01-4537-A807-74963525581B}"/>
</file>

<file path=customXml/itemProps2.xml><?xml version="1.0" encoding="utf-8"?>
<ds:datastoreItem xmlns:ds="http://schemas.openxmlformats.org/officeDocument/2006/customXml" ds:itemID="{22A35DAD-72B8-4C45-B0B2-FDDA79D657EC}"/>
</file>

<file path=customXml/itemProps3.xml><?xml version="1.0" encoding="utf-8"?>
<ds:datastoreItem xmlns:ds="http://schemas.openxmlformats.org/officeDocument/2006/customXml" ds:itemID="{17278CA7-947F-40A3-8A8A-91973C094CD6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Results</vt:lpstr>
      <vt:lpstr>L452R data 07212021</vt:lpstr>
      <vt:lpstr>L452R data</vt:lpstr>
      <vt:lpstr>Variant ddPCR data</vt:lpstr>
      <vt:lpstr>N1 N2 ddPCR data</vt:lpstr>
      <vt:lpstr>Layout Variant assays</vt:lpstr>
      <vt:lpstr>Layout N1 N2</vt:lpstr>
      <vt:lpstr>Layout L452R T205I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2021-08-06T20:47:31Z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